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TPA\TEBA\TROFIMA-BYS\DIANOMES\2019 AP\06_DIANOMH\"/>
    </mc:Choice>
  </mc:AlternateContent>
  <xr:revisionPtr revIDLastSave="0" documentId="13_ncr:1_{0B369634-1E93-4FAC-AC26-DB542522F265}" xr6:coauthVersionLast="45" xr6:coauthVersionMax="45" xr10:uidLastSave="{00000000-0000-0000-0000-000000000000}"/>
  <bookViews>
    <workbookView xWindow="-120" yWindow="-120" windowWidth="19440" windowHeight="15000" tabRatio="527" firstSheet="1" activeTab="1" xr2:uid="{00000000-000D-0000-FFFF-FFFF00000000}"/>
  </bookViews>
  <sheets>
    <sheet name="κόστος διανομών με νεο κανονα" sheetId="6" state="hidden" r:id="rId1"/>
    <sheet name="1 μελος" sheetId="16" r:id="rId2"/>
    <sheet name="2 μελη" sheetId="18" r:id="rId3"/>
    <sheet name="3 μέλη" sheetId="22" r:id="rId4"/>
    <sheet name="4 μέλη" sheetId="20" r:id="rId5"/>
    <sheet name="5-11 μέλη" sheetId="21" r:id="rId6"/>
  </sheets>
  <definedNames>
    <definedName name="_xlnm.Print_Area" localSheetId="1">'1 μελος'!$A$1:$C$34</definedName>
    <definedName name="_xlnm.Print_Area" localSheetId="2">'2 μελη'!$A$1:$C$34</definedName>
    <definedName name="_xlnm.Print_Area" localSheetId="3">'3 μέλη'!$A$1:$C$33</definedName>
    <definedName name="_xlnm.Print_Area" localSheetId="4">'4 μέλη'!$A$1:$C$35</definedName>
    <definedName name="_xlnm.Print_Area" localSheetId="5">'5-11 μέλη'!$A$1:$C$33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2" i="6" l="1"/>
  <c r="M32" i="6" s="1"/>
  <c r="P32" i="6" s="1"/>
  <c r="Q32" i="6" s="1"/>
  <c r="K32" i="6"/>
  <c r="L32" i="6"/>
  <c r="J33" i="6"/>
  <c r="K33" i="6"/>
  <c r="L33" i="6"/>
  <c r="J34" i="6"/>
  <c r="K34" i="6"/>
  <c r="L34" i="6"/>
  <c r="M34" i="6" s="1"/>
  <c r="P34" i="6" s="1"/>
  <c r="Q34" i="6" s="1"/>
  <c r="J35" i="6"/>
  <c r="K35" i="6"/>
  <c r="L35" i="6"/>
  <c r="M35" i="6" s="1"/>
  <c r="P35" i="6" s="1"/>
  <c r="Q35" i="6" s="1"/>
  <c r="J36" i="6"/>
  <c r="K36" i="6"/>
  <c r="L36" i="6"/>
  <c r="M36" i="6" s="1"/>
  <c r="P36" i="6" s="1"/>
  <c r="Q36" i="6" s="1"/>
  <c r="L21" i="6"/>
  <c r="K21" i="6"/>
  <c r="M21" i="6" s="1"/>
  <c r="P21" i="6" s="1"/>
  <c r="Q21" i="6" s="1"/>
  <c r="L16" i="6"/>
  <c r="K16" i="6"/>
  <c r="M16" i="6"/>
  <c r="P16" i="6" s="1"/>
  <c r="Q16" i="6" s="1"/>
  <c r="L15" i="6"/>
  <c r="K15" i="6"/>
  <c r="M15" i="6" s="1"/>
  <c r="P15" i="6" s="1"/>
  <c r="Q15" i="6" s="1"/>
  <c r="L11" i="6"/>
  <c r="K11" i="6"/>
  <c r="M11" i="6"/>
  <c r="P11" i="6" s="1"/>
  <c r="Q11" i="6" s="1"/>
  <c r="L10" i="6"/>
  <c r="K10" i="6"/>
  <c r="M10" i="6" s="1"/>
  <c r="P10" i="6" s="1"/>
  <c r="Q10" i="6" s="1"/>
  <c r="L8" i="6"/>
  <c r="K8" i="6"/>
  <c r="M8" i="6"/>
  <c r="P8" i="6" s="1"/>
  <c r="Q8" i="6" s="1"/>
  <c r="L6" i="6"/>
  <c r="K6" i="6"/>
  <c r="M6" i="6" s="1"/>
  <c r="P6" i="6" s="1"/>
  <c r="Q6" i="6" s="1"/>
  <c r="L20" i="6"/>
  <c r="K20" i="6"/>
  <c r="J20" i="6"/>
  <c r="M20" i="6" s="1"/>
  <c r="P20" i="6" s="1"/>
  <c r="Q20" i="6" s="1"/>
  <c r="L18" i="6"/>
  <c r="K18" i="6"/>
  <c r="J18" i="6"/>
  <c r="M18" i="6" s="1"/>
  <c r="P18" i="6" s="1"/>
  <c r="Q18" i="6" s="1"/>
  <c r="L17" i="6"/>
  <c r="K17" i="6"/>
  <c r="J17" i="6"/>
  <c r="M17" i="6" s="1"/>
  <c r="P17" i="6" s="1"/>
  <c r="Q17" i="6" s="1"/>
  <c r="L14" i="6"/>
  <c r="K14" i="6"/>
  <c r="J14" i="6"/>
  <c r="M14" i="6" s="1"/>
  <c r="P14" i="6" s="1"/>
  <c r="Q14" i="6" s="1"/>
  <c r="L13" i="6"/>
  <c r="K13" i="6"/>
  <c r="J13" i="6"/>
  <c r="M13" i="6" s="1"/>
  <c r="P13" i="6" s="1"/>
  <c r="Q13" i="6" s="1"/>
  <c r="L12" i="6"/>
  <c r="K12" i="6"/>
  <c r="J12" i="6"/>
  <c r="M12" i="6" s="1"/>
  <c r="P12" i="6" s="1"/>
  <c r="Q12" i="6" s="1"/>
  <c r="L7" i="6"/>
  <c r="K7" i="6"/>
  <c r="J7" i="6"/>
  <c r="M7" i="6" s="1"/>
  <c r="P7" i="6" s="1"/>
  <c r="Q7" i="6" s="1"/>
  <c r="L4" i="6"/>
  <c r="K4" i="6"/>
  <c r="J4" i="6"/>
  <c r="M4" i="6" s="1"/>
  <c r="P4" i="6" s="1"/>
  <c r="Q4" i="6" s="1"/>
  <c r="K3" i="6"/>
  <c r="J3" i="6"/>
  <c r="G26" i="6"/>
  <c r="G25" i="6"/>
  <c r="M33" i="6"/>
  <c r="P33" i="6" s="1"/>
  <c r="Q33" i="6" s="1"/>
  <c r="L31" i="6"/>
  <c r="K31" i="6"/>
  <c r="M31" i="6" s="1"/>
  <c r="P31" i="6" s="1"/>
  <c r="J31" i="6"/>
  <c r="P26" i="6"/>
  <c r="Q26" i="6" s="1"/>
  <c r="P25" i="6"/>
  <c r="P27" i="6" s="1"/>
  <c r="L19" i="6"/>
  <c r="K19" i="6"/>
  <c r="J19" i="6"/>
  <c r="M19" i="6"/>
  <c r="L9" i="6"/>
  <c r="K9" i="6"/>
  <c r="J9" i="6"/>
  <c r="M9" i="6"/>
  <c r="P9" i="6" s="1"/>
  <c r="Q9" i="6" s="1"/>
  <c r="L5" i="6"/>
  <c r="K5" i="6"/>
  <c r="L3" i="6"/>
  <c r="M3" i="6"/>
  <c r="P3" i="6" s="1"/>
  <c r="M5" i="6"/>
  <c r="P5" i="6" s="1"/>
  <c r="Q5" i="6" s="1"/>
  <c r="Q25" i="6"/>
  <c r="P19" i="6"/>
  <c r="Q19" i="6" s="1"/>
  <c r="Q31" i="6" l="1"/>
  <c r="Q38" i="6" s="1"/>
  <c r="Q39" i="6" s="1"/>
  <c r="P38" i="6"/>
  <c r="Q27" i="6"/>
  <c r="Q3" i="6"/>
  <c r="Q23" i="6" s="1"/>
  <c r="P23" i="6"/>
  <c r="Q28" i="6" l="1"/>
  <c r="Q41" i="6" l="1"/>
  <c r="O28" i="6"/>
</calcChain>
</file>

<file path=xl/sharedStrings.xml><?xml version="1.0" encoding="utf-8"?>
<sst xmlns="http://schemas.openxmlformats.org/spreadsheetml/2006/main" count="590" uniqueCount="127">
  <si>
    <t>α/α</t>
  </si>
  <si>
    <t>Προϊόν</t>
  </si>
  <si>
    <t>Ποσότητα</t>
  </si>
  <si>
    <t>Ελαιόλαδο έξτρα παρθένο</t>
  </si>
  <si>
    <t>λίτρα</t>
  </si>
  <si>
    <t>Αλεύρι</t>
  </si>
  <si>
    <t>κιλά</t>
  </si>
  <si>
    <t>Φακές</t>
  </si>
  <si>
    <t>Τυρί φέτα Π.Ο.Π</t>
  </si>
  <si>
    <t>Γραβιέρα Π.Ο.Π</t>
  </si>
  <si>
    <t>Ζυμαρικά</t>
  </si>
  <si>
    <t>Βόειο κρέας (Χωρίς κόκαλο)</t>
  </si>
  <si>
    <t>Κοτόπουλο νωπό</t>
  </si>
  <si>
    <t>Λάχανο, ολόκληρο</t>
  </si>
  <si>
    <t>Καρότα</t>
  </si>
  <si>
    <t>Τομάτες</t>
  </si>
  <si>
    <t>Πατάτες</t>
  </si>
  <si>
    <t>Μήλα</t>
  </si>
  <si>
    <t>Πορτοκάλια</t>
  </si>
  <si>
    <t>Βρεφικές πάνες (11-25kg) - Συσκευασία 30 τμχ.</t>
  </si>
  <si>
    <t xml:space="preserve">Μωρομάντηλα Συσκευασία70 τμχ. </t>
  </si>
  <si>
    <t>τμχ.</t>
  </si>
  <si>
    <t>Οδοντόκρεμα (100 ml)</t>
  </si>
  <si>
    <t>Σκόνη για πλύσιμο ρούχων</t>
  </si>
  <si>
    <t>Καθαριστικό υγρό γενικής χρήσης</t>
  </si>
  <si>
    <t>Υγρό Πιάτων (400 ml)</t>
  </si>
  <si>
    <t>Σαμπουάν (500 ml)</t>
  </si>
  <si>
    <t>Πράσινο Σαπούνι 200gr</t>
  </si>
  <si>
    <t>Δέματα</t>
  </si>
  <si>
    <t>Α1</t>
  </si>
  <si>
    <t>Α2</t>
  </si>
  <si>
    <t>Α3</t>
  </si>
  <si>
    <t>1 λίτρο</t>
  </si>
  <si>
    <t>1 κιλό</t>
  </si>
  <si>
    <t>Φασόλια</t>
  </si>
  <si>
    <t>500 γρ.</t>
  </si>
  <si>
    <t>500γρ.</t>
  </si>
  <si>
    <t>400 γρ.</t>
  </si>
  <si>
    <t>250 γρ.</t>
  </si>
  <si>
    <t>Ρύζι τύπου καρολίνα</t>
  </si>
  <si>
    <t>Τεμάχιο (περ. 1.500 γρ.)</t>
  </si>
  <si>
    <t>2 κιλά</t>
  </si>
  <si>
    <t>Γάλα Εβαπορέ</t>
  </si>
  <si>
    <t>Ζάχαρη</t>
  </si>
  <si>
    <t>τομάτες ψιλοκομμένες σε κονσέρβα</t>
  </si>
  <si>
    <t>1 κονσέρβα των 400 γρ.</t>
  </si>
  <si>
    <t xml:space="preserve">δέματα  ανά διανομή </t>
  </si>
  <si>
    <t xml:space="preserve">ποσότητα   ανά διανομή </t>
  </si>
  <si>
    <t>Συνολική ποσότητα ανά διανομή σε κιλά λίτρα κλπ</t>
  </si>
  <si>
    <t>τεμαχια</t>
  </si>
  <si>
    <t>κουτιά των 400 γρ.</t>
  </si>
  <si>
    <t xml:space="preserve">με φπα </t>
  </si>
  <si>
    <t>προ φπα</t>
  </si>
  <si>
    <t>συσκ</t>
  </si>
  <si>
    <t>παιδια 0-2</t>
  </si>
  <si>
    <t>Β1</t>
  </si>
  <si>
    <t>Β2</t>
  </si>
  <si>
    <t>Β3</t>
  </si>
  <si>
    <t>1δικιλο</t>
  </si>
  <si>
    <t>κιλα</t>
  </si>
  <si>
    <t>λιτρα</t>
  </si>
  <si>
    <t>κοστος διανομής</t>
  </si>
  <si>
    <t>1 από 5 διαν συν κοστ</t>
  </si>
  <si>
    <t>2 πακέτα/παιδι</t>
  </si>
  <si>
    <t>4 πακετα/παιδι</t>
  </si>
  <si>
    <t>ΤΡΟΦ+ ΒΡΕΦΙΚΑ</t>
  </si>
  <si>
    <t>ΤΡΟΦΙΜΑ+ ΒΡΕΦΙΚΑ + Βυς</t>
  </si>
  <si>
    <t xml:space="preserve">2 τεμάχια των 400 γρ  από Α1 </t>
  </si>
  <si>
    <t>4 κιλά</t>
  </si>
  <si>
    <t>2 κονσέρβες των 400 γρ.</t>
  </si>
  <si>
    <t>2 λίτρα</t>
  </si>
  <si>
    <t>800 γρ.(2 πακέτα των 400γρ.)</t>
  </si>
  <si>
    <t>1 κιλο (2 πακέτα των  500γρ)</t>
  </si>
  <si>
    <t>1 κιλό (2 πακέτα των  500γρ.)</t>
  </si>
  <si>
    <t>500 γρ. (2 πακέτα των  250 γρ.)</t>
  </si>
  <si>
    <t>1 κιλό (2 πακέτα των 500 γρ)</t>
  </si>
  <si>
    <t>2 κιλά (4 πακέτα των 500 γρ.)</t>
  </si>
  <si>
    <t>1 κιλό (2 πακέτα των  500γρ)</t>
  </si>
  <si>
    <t>1 τεμάχιο (περ. 1.500 γρ.)</t>
  </si>
  <si>
    <t>2 τεμάχια (περ. 3.000 γρ.)</t>
  </si>
  <si>
    <t>2 κιλά  (4 πακέτα των  500γρ)</t>
  </si>
  <si>
    <t>1000 γρ. (4 πακέτα των  250 γρ.)</t>
  </si>
  <si>
    <t>4 κιλά (8 πακέτα των 500 γρ.)</t>
  </si>
  <si>
    <t>2 κιλά (4 πακέτα των  500γρ.)</t>
  </si>
  <si>
    <t>2 κιλά (4 πακέτα των  500γρ)</t>
  </si>
  <si>
    <t>4 κονσέρβες των 400 γρ.</t>
  </si>
  <si>
    <t>3 λίτρα</t>
  </si>
  <si>
    <t>3 κιλά</t>
  </si>
  <si>
    <t>1.200 γρ.(3 πακέτα των 400γρ.)</t>
  </si>
  <si>
    <t>3 τεμάχια (περ. 4.500 γρ.)</t>
  </si>
  <si>
    <t>1 Τεμάχιο (περ. 1.500 γρ.)</t>
  </si>
  <si>
    <t>Τομάτες  σε κονσέρβα</t>
  </si>
  <si>
    <t>ΚΟΙΝ. ΣΥΜΠΡΑΞΗ ΔΥΤΙΚΟΥ ΤΟΜΕΑ ΑΘΗΝΩΝ ΕΙΔΗ ΔΙΑΝΟΜΗΣ ΤΕΒΑ 1η ΔΙΑΝΟΜΗ  2019</t>
  </si>
  <si>
    <t>3 τεμάχια των 400 γρ  από Α2</t>
  </si>
  <si>
    <t>4 τεμάχια των 400 γρ  από Α3</t>
  </si>
  <si>
    <t>6 τεμάχια των 400 γρ  από 2 Α2</t>
  </si>
  <si>
    <t>7 τεμάχια των 400 γρ  από  1 Α2 και 1 Α3</t>
  </si>
  <si>
    <t xml:space="preserve">Τρόφιμα Τυποποιημένα σε Χαρτοκιβώτιο με ένδειξη Α1 </t>
  </si>
  <si>
    <t xml:space="preserve">Τρόφιμα Νωπά που αντιστοιχούν σε δέμα με ένδειξη Α1 </t>
  </si>
  <si>
    <t xml:space="preserve">Είδη καθαριστικά </t>
  </si>
  <si>
    <t>1 τεμάχιο</t>
  </si>
  <si>
    <t>ΚΟΙΝ. ΣΥΜΠΡΑΞΗ ΔΥΤΙΚΟΥ ΤΟΜΕΑ ΑΘΗΝΩΝ ΕΙΔΗ ΔΙΑΝΟΜΗΣ ΤΕΒΑ 4η ΔΙΑΝΟΜΗ ΙΟΥΛΙΟΣ  2019</t>
  </si>
  <si>
    <t>Υγρό πιάτων ΑΠ</t>
  </si>
  <si>
    <t>Οδοντόκρεμα 100 ml</t>
  </si>
  <si>
    <t>Σαμπουαν 400 ml</t>
  </si>
  <si>
    <t>Σαπουνι πράσινο 200 γρ.</t>
  </si>
  <si>
    <t xml:space="preserve">Σκόνη πλυντηρίου 2 κιλά </t>
  </si>
  <si>
    <t>Υγρό γενικής Χρήσης 1 λίτρο</t>
  </si>
  <si>
    <t>Υγρό πιάτων ΝΠ 400 ml</t>
  </si>
  <si>
    <t>2 τεμάχια</t>
  </si>
  <si>
    <t>3 τεμάχια</t>
  </si>
  <si>
    <t xml:space="preserve">ΚΑΘΕ ΟΙΚΟΓΕΝΕΙΑ ΜΕ ΠΑΙΔΙ ΗΛΙΚΙΑΣ 0-3 ΕΤΩΝ ΘΑ ΛΑΜΒΑΝΕΙ 2 ΣΥΣΚΕΥΑΣΙΕΣ ΠΑΝΕΣ ΚΑΙ 4 ΤΜΧ ΜΩΡΟΜΑΝΤΗΛΑ </t>
  </si>
  <si>
    <t>Οδοντόβουρτσα</t>
  </si>
  <si>
    <t xml:space="preserve">ΟΚΤΩΒΡΙΟΣ 2019 - 6η διανομη ΤΕΒΑ - Ωφελούμενοι : 1 Μέλος </t>
  </si>
  <si>
    <t>ΟΚΤΩΒΡΙΟΣ 2019 - 6η διανομη ΤΕΒΑ - Ωφελούμενοι : 2  Μέλη</t>
  </si>
  <si>
    <t>Τρόφιμα Τυποποιημένα σε Χαρτοκιβώτιο με ένδειξη Α2</t>
  </si>
  <si>
    <t>ΟΚΤΩΒΡΙΟΣ 2019 - 6η διανομη ΤΕΒΑ - Ωφελούμενοι : 3  Μέλη</t>
  </si>
  <si>
    <t>Τρόφιμα Τυποποιημένα σε Χαρτοκιβώτιο με ένδειξη Α3</t>
  </si>
  <si>
    <t>ΟΚΤΩΒΡΙΟΣ 2019 - 6η διανομη ΤΕΒΑ - Ωφελούμενοι : 4  Μέλη</t>
  </si>
  <si>
    <t>Τρόφιμα Τυποποιημένα σε 2 Χαρτοκιβώτια με ένδειξη Α2 (Α2+Α2)</t>
  </si>
  <si>
    <t>Τρόφιμα Τυποποιημένα σε 2 Χαρτοκιβώτια με ένδειξη Α2 και Α3  (Α2+Α3)</t>
  </si>
  <si>
    <t>1 τεμάχιο (2κιλά)</t>
  </si>
  <si>
    <t>2 τεμάχια (4κιλά)</t>
  </si>
  <si>
    <t>4 τεμάχια (8κιλά)</t>
  </si>
  <si>
    <t>2 τεμάχια (4 κιλά)</t>
  </si>
  <si>
    <t>3 τεμάχια (6 κιλά)</t>
  </si>
  <si>
    <t>4 τεμάχια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</si>
</sst>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5" x14ac:knownFonts="1">
    <font>
      <sz val="11"/>
      <color theme="1"/>
      <name val="Calibri"/>
      <family val="2"/>
      <charset val="161"/>
      <scheme val="minor"/>
    </font>
    <font>
      <sz val="12"/>
      <color indexed="8"/>
      <name val="Times New Roman"/>
      <family val="1"/>
      <charset val="161"/>
    </font>
    <font>
      <b/>
      <sz val="12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2"/>
      <color indexed="8"/>
      <name val="Symbol"/>
      <family val="1"/>
      <charset val="2"/>
    </font>
    <font>
      <b/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24"/>
      <color indexed="8"/>
      <name val="Calibri"/>
      <family val="2"/>
      <charset val="161"/>
    </font>
    <font>
      <sz val="24"/>
      <color indexed="8"/>
      <name val="Calibri"/>
      <family val="2"/>
      <charset val="161"/>
    </font>
    <font>
      <sz val="24"/>
      <color indexed="8"/>
      <name val="Times New Roman"/>
      <family val="1"/>
      <charset val="161"/>
    </font>
    <font>
      <b/>
      <sz val="22"/>
      <color indexed="8"/>
      <name val="Calibri"/>
      <family val="2"/>
      <charset val="161"/>
    </font>
    <font>
      <b/>
      <sz val="24"/>
      <color indexed="8"/>
      <name val="Times New Roman"/>
      <family val="1"/>
      <charset val="161"/>
    </font>
    <font>
      <sz val="24"/>
      <name val="Times New Roman"/>
      <family val="1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0" fillId="0" borderId="0" xfId="0" applyNumberFormat="1"/>
    <xf numFmtId="2" fontId="0" fillId="2" borderId="1" xfId="0" applyNumberFormat="1" applyFill="1" applyBorder="1"/>
    <xf numFmtId="2" fontId="0" fillId="0" borderId="0" xfId="0" applyNumberFormat="1" applyAlignment="1">
      <alignment wrapText="1"/>
    </xf>
    <xf numFmtId="2" fontId="3" fillId="0" borderId="2" xfId="0" applyNumberFormat="1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/>
    </xf>
    <xf numFmtId="0" fontId="0" fillId="2" borderId="1" xfId="0" applyFill="1" applyBorder="1"/>
    <xf numFmtId="8" fontId="3" fillId="3" borderId="1" xfId="0" applyNumberFormat="1" applyFont="1" applyFill="1" applyBorder="1" applyAlignment="1">
      <alignment horizontal="right" vertical="center"/>
    </xf>
    <xf numFmtId="8" fontId="0" fillId="0" borderId="1" xfId="0" applyNumberFormat="1" applyBorder="1"/>
    <xf numFmtId="8" fontId="3" fillId="4" borderId="1" xfId="0" applyNumberFormat="1" applyFont="1" applyFill="1" applyBorder="1" applyAlignment="1">
      <alignment horizontal="right" vertical="center"/>
    </xf>
    <xf numFmtId="8" fontId="3" fillId="5" borderId="1" xfId="0" applyNumberFormat="1" applyFont="1" applyFill="1" applyBorder="1" applyAlignment="1">
      <alignment horizontal="right" vertical="center"/>
    </xf>
    <xf numFmtId="8" fontId="3" fillId="6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center" wrapText="1"/>
    </xf>
    <xf numFmtId="16" fontId="0" fillId="0" borderId="0" xfId="0" applyNumberFormat="1"/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 wrapText="1"/>
    </xf>
    <xf numFmtId="2" fontId="3" fillId="5" borderId="1" xfId="0" applyNumberFormat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justify" vertical="center" wrapText="1"/>
    </xf>
    <xf numFmtId="2" fontId="3" fillId="6" borderId="1" xfId="0" applyNumberFormat="1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8" fontId="6" fillId="0" borderId="0" xfId="0" applyNumberFormat="1" applyFont="1"/>
    <xf numFmtId="0" fontId="8" fillId="0" borderId="0" xfId="0" applyFont="1"/>
    <xf numFmtId="0" fontId="9" fillId="8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8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2" fontId="9" fillId="8" borderId="1" xfId="0" applyNumberFormat="1" applyFont="1" applyFill="1" applyBorder="1" applyAlignment="1">
      <alignment horizontal="left" vertical="center" wrapText="1"/>
    </xf>
    <xf numFmtId="0" fontId="8" fillId="4" borderId="0" xfId="0" applyFont="1" applyFill="1"/>
    <xf numFmtId="2" fontId="9" fillId="8" borderId="1" xfId="0" applyNumberFormat="1" applyFont="1" applyFill="1" applyBorder="1" applyAlignment="1">
      <alignment vertical="center" wrapText="1"/>
    </xf>
    <xf numFmtId="0" fontId="8" fillId="0" borderId="0" xfId="0" applyFont="1" applyAlignment="1"/>
    <xf numFmtId="0" fontId="7" fillId="2" borderId="8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/>
    <xf numFmtId="0" fontId="12" fillId="2" borderId="9" xfId="0" applyFont="1" applyFill="1" applyBorder="1" applyAlignment="1">
      <alignment wrapText="1"/>
    </xf>
    <xf numFmtId="0" fontId="8" fillId="9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0" fillId="4" borderId="0" xfId="0" applyFont="1" applyFill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1" fillId="8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441325</xdr:colOff>
      <xdr:row>0</xdr:row>
      <xdr:rowOff>447675</xdr:rowOff>
    </xdr:from>
    <xdr:to>
      <xdr:col>1</xdr:col>
      <xdr:colOff>2406650</xdr:colOff>
      <xdr:row>0</xdr:row>
      <xdr:rowOff>1400175</xdr:rowOff>
    </xdr:to>
    <xdr:pic>
      <xdr:nvPicPr>
        <xdr:cNvPr id="2049" name="Picture 7" descr="ΤΕΒΑ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9825" y="447675"/>
          <a:ext cx="1965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2152650</xdr:colOff>
      <xdr:row>0</xdr:row>
      <xdr:rowOff>485775</xdr:rowOff>
    </xdr:from>
    <xdr:to>
      <xdr:col>2</xdr:col>
      <xdr:colOff>3762375</xdr:colOff>
      <xdr:row>0</xdr:row>
      <xdr:rowOff>1371600</xdr:rowOff>
    </xdr:to>
    <xdr:pic>
      <xdr:nvPicPr>
        <xdr:cNvPr id="2050" name="Picture 8" descr="eu_logo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43900" y="485775"/>
          <a:ext cx="16097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3695700</xdr:colOff>
      <xdr:row>0</xdr:row>
      <xdr:rowOff>504825</xdr:rowOff>
    </xdr:from>
    <xdr:to>
      <xdr:col>2</xdr:col>
      <xdr:colOff>203200</xdr:colOff>
      <xdr:row>0</xdr:row>
      <xdr:rowOff>1352550</xdr:rowOff>
    </xdr:to>
    <xdr:pic>
      <xdr:nvPicPr>
        <xdr:cNvPr id="2051" name="Εικόνα 3" descr="logo smprx2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94200" y="504825"/>
          <a:ext cx="2000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15875</xdr:colOff>
      <xdr:row>31</xdr:row>
      <xdr:rowOff>31750</xdr:rowOff>
    </xdr:from>
    <xdr:to>
      <xdr:col>2</xdr:col>
      <xdr:colOff>5905499</xdr:colOff>
      <xdr:row>33</xdr:row>
      <xdr:rowOff>820019</xdr:rowOff>
    </xdr:to>
    <xdr:pic>
      <xdr:nvPicPr>
        <xdr:cNvPr id="2052" name="Pictur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875" y="15700375"/>
          <a:ext cx="12080874" cy="1582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0</xdr:row>
      <xdr:rowOff>533400</xdr:rowOff>
    </xdr:from>
    <xdr:to>
      <xdr:col>1</xdr:col>
      <xdr:colOff>3171825</xdr:colOff>
      <xdr:row>0</xdr:row>
      <xdr:rowOff>1485900</xdr:rowOff>
    </xdr:to>
    <xdr:pic>
      <xdr:nvPicPr>
        <xdr:cNvPr id="1025" name="Picture 4" descr="ΤΕΒΑ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533400"/>
          <a:ext cx="19621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4492625</xdr:colOff>
      <xdr:row>0</xdr:row>
      <xdr:rowOff>536575</xdr:rowOff>
    </xdr:from>
    <xdr:to>
      <xdr:col>2</xdr:col>
      <xdr:colOff>1174750</xdr:colOff>
      <xdr:row>0</xdr:row>
      <xdr:rowOff>1536700</xdr:rowOff>
    </xdr:to>
    <xdr:pic>
      <xdr:nvPicPr>
        <xdr:cNvPr id="1026" name="Εικόνα 3" descr="logo smprx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5" y="536575"/>
          <a:ext cx="20002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79375</xdr:colOff>
      <xdr:row>31</xdr:row>
      <xdr:rowOff>285750</xdr:rowOff>
    </xdr:from>
    <xdr:to>
      <xdr:col>2</xdr:col>
      <xdr:colOff>5651500</xdr:colOff>
      <xdr:row>33</xdr:row>
      <xdr:rowOff>111125</xdr:rowOff>
    </xdr:to>
    <xdr:pic>
      <xdr:nvPicPr>
        <xdr:cNvPr id="1027" name="Picture 9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375" y="15954375"/>
          <a:ext cx="11588750" cy="106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2444750</xdr:colOff>
      <xdr:row>0</xdr:row>
      <xdr:rowOff>444500</xdr:rowOff>
    </xdr:from>
    <xdr:to>
      <xdr:col>2</xdr:col>
      <xdr:colOff>4054475</xdr:colOff>
      <xdr:row>0</xdr:row>
      <xdr:rowOff>1330325</xdr:rowOff>
    </xdr:to>
    <xdr:pic>
      <xdr:nvPicPr>
        <xdr:cNvPr id="6" name="Picture 8" descr="eu_logo">
          <a:extLst>
            <a:ext uri="{FF2B5EF4-FFF2-40B4-BE49-F238E27FC236}">
              <a16:creationId xmlns:a16="http://schemas.microsoft.com/office/drawing/2014/main" id="{E60999A0-A3A0-48CF-836C-DF1B7296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61375" y="444500"/>
          <a:ext cx="16097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400050</xdr:rowOff>
    </xdr:from>
    <xdr:to>
      <xdr:col>1</xdr:col>
      <xdr:colOff>3219450</xdr:colOff>
      <xdr:row>0</xdr:row>
      <xdr:rowOff>1352550</xdr:rowOff>
    </xdr:to>
    <xdr:pic>
      <xdr:nvPicPr>
        <xdr:cNvPr id="3073" name="Picture 1" descr="ΤΕΒΑ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0" y="400050"/>
          <a:ext cx="19621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4171950</xdr:colOff>
      <xdr:row>0</xdr:row>
      <xdr:rowOff>422275</xdr:rowOff>
    </xdr:from>
    <xdr:to>
      <xdr:col>2</xdr:col>
      <xdr:colOff>1647825</xdr:colOff>
      <xdr:row>0</xdr:row>
      <xdr:rowOff>1279525</xdr:rowOff>
    </xdr:to>
    <xdr:pic>
      <xdr:nvPicPr>
        <xdr:cNvPr id="3074" name="Εικόνα 3" descr="logo smprx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0450" y="422275"/>
          <a:ext cx="2000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111125</xdr:colOff>
      <xdr:row>31</xdr:row>
      <xdr:rowOff>44451</xdr:rowOff>
    </xdr:from>
    <xdr:to>
      <xdr:col>2</xdr:col>
      <xdr:colOff>6778625</xdr:colOff>
      <xdr:row>32</xdr:row>
      <xdr:rowOff>396876</xdr:rowOff>
    </xdr:to>
    <xdr:pic>
      <xdr:nvPicPr>
        <xdr:cNvPr id="3075" name="Picture 4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125" y="22428201"/>
          <a:ext cx="11890375" cy="1193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3222625</xdr:colOff>
      <xdr:row>0</xdr:row>
      <xdr:rowOff>301625</xdr:rowOff>
    </xdr:from>
    <xdr:to>
      <xdr:col>2</xdr:col>
      <xdr:colOff>4832350</xdr:colOff>
      <xdr:row>0</xdr:row>
      <xdr:rowOff>1187450</xdr:rowOff>
    </xdr:to>
    <xdr:pic>
      <xdr:nvPicPr>
        <xdr:cNvPr id="5" name="Picture 8" descr="eu_logo">
          <a:extLst>
            <a:ext uri="{FF2B5EF4-FFF2-40B4-BE49-F238E27FC236}">
              <a16:creationId xmlns:a16="http://schemas.microsoft.com/office/drawing/2014/main" id="{50ED3CBD-AC91-4BE0-BEC8-89213686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45500" y="301625"/>
          <a:ext cx="16097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628650</xdr:rowOff>
    </xdr:from>
    <xdr:to>
      <xdr:col>1</xdr:col>
      <xdr:colOff>3267075</xdr:colOff>
      <xdr:row>0</xdr:row>
      <xdr:rowOff>1581150</xdr:rowOff>
    </xdr:to>
    <xdr:pic>
      <xdr:nvPicPr>
        <xdr:cNvPr id="4097" name="Picture 7" descr="ΤΕΒΑ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628650"/>
          <a:ext cx="19621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1666875</xdr:colOff>
      <xdr:row>0</xdr:row>
      <xdr:rowOff>714375</xdr:rowOff>
    </xdr:from>
    <xdr:to>
      <xdr:col>2</xdr:col>
      <xdr:colOff>3667125</xdr:colOff>
      <xdr:row>0</xdr:row>
      <xdr:rowOff>1562100</xdr:rowOff>
    </xdr:to>
    <xdr:pic>
      <xdr:nvPicPr>
        <xdr:cNvPr id="4098" name="Εικόνα 3" descr="logo smprx2">
          <a:extLst>
            <a:ext uri="{FF2B5EF4-FFF2-40B4-BE49-F238E27FC236}">
              <a16:creationId xmlns:a16="http://schemas.microsoft.com/office/drawing/2014/main" id="{00000000-0008-0000-04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0925" y="714375"/>
          <a:ext cx="2000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32</xdr:row>
      <xdr:rowOff>19050</xdr:rowOff>
    </xdr:from>
    <xdr:to>
      <xdr:col>3</xdr:col>
      <xdr:colOff>5820</xdr:colOff>
      <xdr:row>34</xdr:row>
      <xdr:rowOff>301626</xdr:rowOff>
    </xdr:to>
    <xdr:pic>
      <xdr:nvPicPr>
        <xdr:cNvPr id="4099" name="Picture 9">
          <a:extLst>
            <a:ext uri="{FF2B5EF4-FFF2-40B4-BE49-F238E27FC236}">
              <a16:creationId xmlns:a16="http://schemas.microsoft.com/office/drawing/2014/main" id="{00000000-0008-0000-04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17560925"/>
          <a:ext cx="11753320" cy="1076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419100</xdr:rowOff>
    </xdr:from>
    <xdr:to>
      <xdr:col>1</xdr:col>
      <xdr:colOff>1504950</xdr:colOff>
      <xdr:row>0</xdr:row>
      <xdr:rowOff>1371600</xdr:rowOff>
    </xdr:to>
    <xdr:pic>
      <xdr:nvPicPr>
        <xdr:cNvPr id="5121" name="Picture 5" descr="ΤΕΒΑ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19100"/>
          <a:ext cx="19716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2114550</xdr:colOff>
      <xdr:row>0</xdr:row>
      <xdr:rowOff>514350</xdr:rowOff>
    </xdr:from>
    <xdr:to>
      <xdr:col>2</xdr:col>
      <xdr:colOff>3733800</xdr:colOff>
      <xdr:row>0</xdr:row>
      <xdr:rowOff>1400175</xdr:rowOff>
    </xdr:to>
    <xdr:pic>
      <xdr:nvPicPr>
        <xdr:cNvPr id="5122" name="Picture 6" descr="eu_logo">
          <a:extLst>
            <a:ext uri="{FF2B5EF4-FFF2-40B4-BE49-F238E27FC236}">
              <a16:creationId xmlns:a16="http://schemas.microsoft.com/office/drawing/2014/main" id="{00000000-0008-0000-05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9850" y="514350"/>
          <a:ext cx="16192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2524125</xdr:colOff>
      <xdr:row>0</xdr:row>
      <xdr:rowOff>504825</xdr:rowOff>
    </xdr:from>
    <xdr:to>
      <xdr:col>2</xdr:col>
      <xdr:colOff>914400</xdr:colOff>
      <xdr:row>0</xdr:row>
      <xdr:rowOff>1409700</xdr:rowOff>
    </xdr:to>
    <xdr:pic>
      <xdr:nvPicPr>
        <xdr:cNvPr id="5123" name="Εικόνα 3" descr="logo smprx2">
          <a:extLst>
            <a:ext uri="{FF2B5EF4-FFF2-40B4-BE49-F238E27FC236}">
              <a16:creationId xmlns:a16="http://schemas.microsoft.com/office/drawing/2014/main" id="{00000000-0008-0000-0500-00000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28975" y="504825"/>
          <a:ext cx="19907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63500</xdr:colOff>
      <xdr:row>30</xdr:row>
      <xdr:rowOff>82550</xdr:rowOff>
    </xdr:from>
    <xdr:to>
      <xdr:col>2</xdr:col>
      <xdr:colOff>6699250</xdr:colOff>
      <xdr:row>32</xdr:row>
      <xdr:rowOff>301625</xdr:rowOff>
    </xdr:to>
    <xdr:pic>
      <xdr:nvPicPr>
        <xdr:cNvPr id="5124" name="Picture 8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500" y="19624675"/>
          <a:ext cx="10937875" cy="1012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view="pageBreakPreview" zoomScale="60" zoomScaleNormal="100" workbookViewId="0">
      <selection sqref="A1:N27"/>
    </sheetView>
  </sheetViews>
  <sheetFormatPr defaultRowHeight="15" x14ac:dyDescent="0.25"/>
  <cols>
    <col min="1" max="1" width="4.140625" customWidth="1"/>
    <col min="2" max="2" width="28.7109375" customWidth="1"/>
    <col min="3" max="3" width="16.5703125" style="17" customWidth="1"/>
    <col min="4" max="4" width="15.42578125" customWidth="1"/>
    <col min="5" max="5" width="12.28515625" customWidth="1"/>
    <col min="6" max="6" width="7.85546875" customWidth="1"/>
    <col min="7" max="7" width="17.42578125" customWidth="1"/>
    <col min="8" max="8" width="9.28515625" customWidth="1"/>
    <col min="9" max="9" width="9.7109375" customWidth="1"/>
    <col min="13" max="13" width="15.28515625" style="15" customWidth="1"/>
    <col min="15" max="15" width="13.28515625" bestFit="1" customWidth="1"/>
    <col min="16" max="16" width="15.85546875" customWidth="1"/>
    <col min="17" max="17" width="17.5703125" customWidth="1"/>
  </cols>
  <sheetData>
    <row r="1" spans="1:17" ht="75.75" customHeight="1" thickBot="1" x14ac:dyDescent="0.3">
      <c r="A1" s="67" t="s">
        <v>0</v>
      </c>
      <c r="B1" s="67" t="s">
        <v>1</v>
      </c>
      <c r="C1" s="69" t="s">
        <v>2</v>
      </c>
      <c r="D1" s="65" t="s">
        <v>28</v>
      </c>
      <c r="E1" s="66"/>
      <c r="F1" s="71"/>
      <c r="G1" s="65" t="s">
        <v>46</v>
      </c>
      <c r="H1" s="66"/>
      <c r="I1" s="71"/>
      <c r="J1" s="65" t="s">
        <v>47</v>
      </c>
      <c r="K1" s="66"/>
      <c r="L1" s="66"/>
      <c r="M1" s="26" t="s">
        <v>48</v>
      </c>
      <c r="N1" s="20"/>
      <c r="O1" s="20"/>
      <c r="P1" s="20"/>
      <c r="Q1" s="20"/>
    </row>
    <row r="2" spans="1:17" ht="16.5" thickBot="1" x14ac:dyDescent="0.3">
      <c r="A2" s="68"/>
      <c r="B2" s="68"/>
      <c r="C2" s="70"/>
      <c r="D2" s="6" t="s">
        <v>29</v>
      </c>
      <c r="E2" s="6" t="s">
        <v>30</v>
      </c>
      <c r="F2" s="6" t="s">
        <v>31</v>
      </c>
      <c r="G2" s="6" t="s">
        <v>29</v>
      </c>
      <c r="H2" s="6" t="s">
        <v>30</v>
      </c>
      <c r="I2" s="6" t="s">
        <v>31</v>
      </c>
      <c r="J2" s="6" t="s">
        <v>29</v>
      </c>
      <c r="K2" s="6" t="s">
        <v>30</v>
      </c>
      <c r="L2" s="13" t="s">
        <v>31</v>
      </c>
      <c r="M2" s="16"/>
      <c r="N2" s="20"/>
      <c r="O2" s="20"/>
      <c r="P2" s="20" t="s">
        <v>52</v>
      </c>
      <c r="Q2" s="20" t="s">
        <v>51</v>
      </c>
    </row>
    <row r="3" spans="1:17" ht="16.5" thickBot="1" x14ac:dyDescent="0.3">
      <c r="A3" s="7">
        <v>1</v>
      </c>
      <c r="B3" s="8" t="s">
        <v>3</v>
      </c>
      <c r="C3" s="18" t="s">
        <v>32</v>
      </c>
      <c r="D3" s="9">
        <v>1</v>
      </c>
      <c r="E3" s="9">
        <v>1</v>
      </c>
      <c r="F3" s="9">
        <v>2</v>
      </c>
      <c r="G3" s="9">
        <v>3647</v>
      </c>
      <c r="H3" s="9">
        <v>3853</v>
      </c>
      <c r="I3" s="9">
        <v>1626</v>
      </c>
      <c r="J3" s="9">
        <f>G3</f>
        <v>3647</v>
      </c>
      <c r="K3" s="9">
        <f>H3</f>
        <v>3853</v>
      </c>
      <c r="L3" s="14">
        <f t="shared" ref="L3:L8" si="0">2*I3</f>
        <v>3252</v>
      </c>
      <c r="M3" s="19">
        <f>SUM(J3:L3)</f>
        <v>10752</v>
      </c>
      <c r="N3" s="1" t="s">
        <v>4</v>
      </c>
      <c r="O3" s="21">
        <v>4.6100000000000003</v>
      </c>
      <c r="P3" s="22">
        <f>M3*O3</f>
        <v>49566.720000000001</v>
      </c>
      <c r="Q3" s="22">
        <f>P3*1.13</f>
        <v>56010.393599999996</v>
      </c>
    </row>
    <row r="4" spans="1:17" ht="16.5" thickBot="1" x14ac:dyDescent="0.3">
      <c r="A4" s="7">
        <v>2</v>
      </c>
      <c r="B4" s="8" t="s">
        <v>5</v>
      </c>
      <c r="C4" s="18" t="s">
        <v>33</v>
      </c>
      <c r="D4" s="9">
        <v>1</v>
      </c>
      <c r="E4" s="9">
        <v>1</v>
      </c>
      <c r="F4" s="9">
        <v>2</v>
      </c>
      <c r="G4" s="9">
        <v>3647</v>
      </c>
      <c r="H4" s="9">
        <v>3853</v>
      </c>
      <c r="I4" s="9">
        <v>1626</v>
      </c>
      <c r="J4" s="9">
        <f>G4</f>
        <v>3647</v>
      </c>
      <c r="K4" s="9">
        <f>H4</f>
        <v>3853</v>
      </c>
      <c r="L4" s="14">
        <f t="shared" si="0"/>
        <v>3252</v>
      </c>
      <c r="M4" s="19">
        <f>SUM(J4:L4)</f>
        <v>10752</v>
      </c>
      <c r="N4" s="1" t="s">
        <v>6</v>
      </c>
      <c r="O4" s="23">
        <v>0.87</v>
      </c>
      <c r="P4" s="22">
        <f>M4*O4</f>
        <v>9354.24</v>
      </c>
      <c r="Q4" s="22">
        <f>P4*1.13</f>
        <v>10570.2912</v>
      </c>
    </row>
    <row r="5" spans="1:17" ht="16.5" thickBot="1" x14ac:dyDescent="0.3">
      <c r="A5" s="7">
        <v>3</v>
      </c>
      <c r="B5" s="8" t="s">
        <v>34</v>
      </c>
      <c r="C5" s="18" t="s">
        <v>35</v>
      </c>
      <c r="D5" s="9">
        <v>1</v>
      </c>
      <c r="E5" s="9">
        <v>2</v>
      </c>
      <c r="F5" s="9">
        <v>2</v>
      </c>
      <c r="G5" s="9">
        <v>3647</v>
      </c>
      <c r="H5" s="9">
        <v>3853</v>
      </c>
      <c r="I5" s="9">
        <v>1626</v>
      </c>
      <c r="J5" s="9">
        <v>3647</v>
      </c>
      <c r="K5" s="9">
        <f>2*H5</f>
        <v>7706</v>
      </c>
      <c r="L5" s="14">
        <f t="shared" si="0"/>
        <v>3252</v>
      </c>
      <c r="M5" s="19">
        <f>SUM(J5:L5)*0.5</f>
        <v>7302.5</v>
      </c>
      <c r="N5" s="1" t="s">
        <v>6</v>
      </c>
      <c r="O5" s="21">
        <v>1.3</v>
      </c>
      <c r="P5" s="22">
        <f t="shared" ref="P5:P19" si="1">M5*O5</f>
        <v>9493.25</v>
      </c>
      <c r="Q5" s="22">
        <f t="shared" ref="Q5:Q19" si="2">P5*1.13</f>
        <v>10727.372499999999</v>
      </c>
    </row>
    <row r="6" spans="1:17" ht="16.5" thickBot="1" x14ac:dyDescent="0.3">
      <c r="A6" s="7">
        <v>4</v>
      </c>
      <c r="B6" s="8" t="s">
        <v>7</v>
      </c>
      <c r="C6" s="18" t="s">
        <v>36</v>
      </c>
      <c r="D6" s="9">
        <v>1</v>
      </c>
      <c r="E6" s="9">
        <v>2</v>
      </c>
      <c r="F6" s="9">
        <v>2</v>
      </c>
      <c r="G6" s="9">
        <v>3647</v>
      </c>
      <c r="H6" s="9">
        <v>3853</v>
      </c>
      <c r="I6" s="9">
        <v>1626</v>
      </c>
      <c r="J6" s="9">
        <v>3647</v>
      </c>
      <c r="K6" s="9">
        <f>2*H6</f>
        <v>7706</v>
      </c>
      <c r="L6" s="14">
        <f t="shared" si="0"/>
        <v>3252</v>
      </c>
      <c r="M6" s="19">
        <f>SUM(J6:L6)*0.5</f>
        <v>7302.5</v>
      </c>
      <c r="N6" s="1" t="s">
        <v>6</v>
      </c>
      <c r="O6" s="23">
        <v>1.5</v>
      </c>
      <c r="P6" s="22">
        <f t="shared" si="1"/>
        <v>10953.75</v>
      </c>
      <c r="Q6" s="22">
        <f t="shared" si="2"/>
        <v>12377.737499999999</v>
      </c>
    </row>
    <row r="7" spans="1:17" ht="16.5" thickBot="1" x14ac:dyDescent="0.3">
      <c r="A7" s="7">
        <v>5</v>
      </c>
      <c r="B7" s="8" t="s">
        <v>8</v>
      </c>
      <c r="C7" s="18" t="s">
        <v>37</v>
      </c>
      <c r="D7" s="9">
        <v>1</v>
      </c>
      <c r="E7" s="9">
        <v>1</v>
      </c>
      <c r="F7" s="9">
        <v>2</v>
      </c>
      <c r="G7" s="9">
        <v>3647</v>
      </c>
      <c r="H7" s="9">
        <v>3853</v>
      </c>
      <c r="I7" s="9">
        <v>1626</v>
      </c>
      <c r="J7" s="9">
        <f>G7</f>
        <v>3647</v>
      </c>
      <c r="K7" s="9">
        <f>H7</f>
        <v>3853</v>
      </c>
      <c r="L7" s="14">
        <f t="shared" si="0"/>
        <v>3252</v>
      </c>
      <c r="M7" s="19">
        <f>SUM(J7:L7)*0.4</f>
        <v>4300.8</v>
      </c>
      <c r="N7" s="1" t="s">
        <v>6</v>
      </c>
      <c r="O7" s="21">
        <v>7.01</v>
      </c>
      <c r="P7" s="22">
        <f t="shared" si="1"/>
        <v>30148.608</v>
      </c>
      <c r="Q7" s="22">
        <f t="shared" si="2"/>
        <v>34067.927039999995</v>
      </c>
    </row>
    <row r="8" spans="1:17" ht="16.5" thickBot="1" x14ac:dyDescent="0.3">
      <c r="A8" s="7">
        <v>6</v>
      </c>
      <c r="B8" s="8" t="s">
        <v>9</v>
      </c>
      <c r="C8" s="18" t="s">
        <v>38</v>
      </c>
      <c r="D8" s="9">
        <v>1</v>
      </c>
      <c r="E8" s="9">
        <v>2</v>
      </c>
      <c r="F8" s="9">
        <v>2</v>
      </c>
      <c r="G8" s="9">
        <v>3647</v>
      </c>
      <c r="H8" s="9">
        <v>3853</v>
      </c>
      <c r="I8" s="9">
        <v>1626</v>
      </c>
      <c r="J8" s="9">
        <v>3647</v>
      </c>
      <c r="K8" s="9">
        <f>2*H8</f>
        <v>7706</v>
      </c>
      <c r="L8" s="14">
        <f t="shared" si="0"/>
        <v>3252</v>
      </c>
      <c r="M8" s="19">
        <f>SUM(J8:L8)*0.25</f>
        <v>3651.25</v>
      </c>
      <c r="N8" s="1" t="s">
        <v>6</v>
      </c>
      <c r="O8" s="23">
        <v>8</v>
      </c>
      <c r="P8" s="22">
        <f t="shared" si="1"/>
        <v>29210</v>
      </c>
      <c r="Q8" s="22">
        <f t="shared" si="2"/>
        <v>33007.299999999996</v>
      </c>
    </row>
    <row r="9" spans="1:17" ht="16.5" thickBot="1" x14ac:dyDescent="0.3">
      <c r="A9" s="7">
        <v>7</v>
      </c>
      <c r="B9" s="8" t="s">
        <v>10</v>
      </c>
      <c r="C9" s="18" t="s">
        <v>35</v>
      </c>
      <c r="D9" s="9">
        <v>2</v>
      </c>
      <c r="E9" s="9">
        <v>4</v>
      </c>
      <c r="F9" s="9">
        <v>4</v>
      </c>
      <c r="G9" s="9">
        <v>3647</v>
      </c>
      <c r="H9" s="9">
        <v>3853</v>
      </c>
      <c r="I9" s="9">
        <v>1626</v>
      </c>
      <c r="J9" s="9">
        <f>J8*2</f>
        <v>7294</v>
      </c>
      <c r="K9" s="9">
        <f>4*K3</f>
        <v>15412</v>
      </c>
      <c r="L9" s="14">
        <f>4*I3</f>
        <v>6504</v>
      </c>
      <c r="M9" s="19">
        <f>SUM(J9:L9)*0.5</f>
        <v>14605</v>
      </c>
      <c r="N9" s="1" t="s">
        <v>6</v>
      </c>
      <c r="O9" s="21">
        <v>1</v>
      </c>
      <c r="P9" s="22">
        <f t="shared" si="1"/>
        <v>14605</v>
      </c>
      <c r="Q9" s="22">
        <f t="shared" si="2"/>
        <v>16503.649999999998</v>
      </c>
    </row>
    <row r="10" spans="1:17" ht="16.5" thickBot="1" x14ac:dyDescent="0.3">
      <c r="A10" s="7">
        <v>8</v>
      </c>
      <c r="B10" s="8" t="s">
        <v>39</v>
      </c>
      <c r="C10" s="18" t="s">
        <v>35</v>
      </c>
      <c r="D10" s="9">
        <v>1</v>
      </c>
      <c r="E10" s="9">
        <v>2</v>
      </c>
      <c r="F10" s="9">
        <v>2</v>
      </c>
      <c r="G10" s="9">
        <v>3647</v>
      </c>
      <c r="H10" s="9">
        <v>3853</v>
      </c>
      <c r="I10" s="9">
        <v>1626</v>
      </c>
      <c r="J10" s="9">
        <v>3647</v>
      </c>
      <c r="K10" s="9">
        <f>2*H10</f>
        <v>7706</v>
      </c>
      <c r="L10" s="14">
        <f>2*I10</f>
        <v>3252</v>
      </c>
      <c r="M10" s="19">
        <f>SUM(J10:L10)*0.5</f>
        <v>7302.5</v>
      </c>
      <c r="N10" s="1" t="s">
        <v>6</v>
      </c>
      <c r="O10" s="23">
        <v>1.2</v>
      </c>
      <c r="P10" s="22">
        <f t="shared" si="1"/>
        <v>8763</v>
      </c>
      <c r="Q10" s="22">
        <f t="shared" si="2"/>
        <v>9902.1899999999987</v>
      </c>
    </row>
    <row r="11" spans="1:17" ht="16.5" thickBot="1" x14ac:dyDescent="0.3">
      <c r="A11" s="7">
        <v>9</v>
      </c>
      <c r="B11" s="8" t="s">
        <v>11</v>
      </c>
      <c r="C11" s="18" t="s">
        <v>35</v>
      </c>
      <c r="D11" s="9">
        <v>1</v>
      </c>
      <c r="E11" s="9">
        <v>2</v>
      </c>
      <c r="F11" s="9">
        <v>2</v>
      </c>
      <c r="G11" s="9">
        <v>3647</v>
      </c>
      <c r="H11" s="9">
        <v>3853</v>
      </c>
      <c r="I11" s="9">
        <v>1626</v>
      </c>
      <c r="J11" s="9">
        <v>3647</v>
      </c>
      <c r="K11" s="9">
        <f>2*H11</f>
        <v>7706</v>
      </c>
      <c r="L11" s="14">
        <f>2*I11</f>
        <v>3252</v>
      </c>
      <c r="M11" s="19">
        <f>SUM(J11:L11)*0.5</f>
        <v>7302.5</v>
      </c>
      <c r="N11" s="1" t="s">
        <v>6</v>
      </c>
      <c r="O11" s="21">
        <v>6.45</v>
      </c>
      <c r="P11" s="22">
        <f t="shared" si="1"/>
        <v>47101.125</v>
      </c>
      <c r="Q11" s="22">
        <f t="shared" si="2"/>
        <v>53224.271249999998</v>
      </c>
    </row>
    <row r="12" spans="1:17" ht="32.25" thickBot="1" x14ac:dyDescent="0.3">
      <c r="A12" s="7">
        <v>10</v>
      </c>
      <c r="B12" s="8" t="s">
        <v>12</v>
      </c>
      <c r="C12" s="18" t="s">
        <v>40</v>
      </c>
      <c r="D12" s="9">
        <v>1</v>
      </c>
      <c r="E12" s="9">
        <v>1</v>
      </c>
      <c r="F12" s="9">
        <v>2</v>
      </c>
      <c r="G12" s="9">
        <v>3647</v>
      </c>
      <c r="H12" s="9">
        <v>3853</v>
      </c>
      <c r="I12" s="9">
        <v>1626</v>
      </c>
      <c r="J12" s="9">
        <f t="shared" ref="J12:K14" si="3">G12</f>
        <v>3647</v>
      </c>
      <c r="K12" s="9">
        <f t="shared" si="3"/>
        <v>3853</v>
      </c>
      <c r="L12" s="14">
        <f t="shared" ref="L12:L18" si="4">2*I12</f>
        <v>3252</v>
      </c>
      <c r="M12" s="19">
        <f t="shared" ref="M12:M20" si="5">SUM(J12:L12)</f>
        <v>10752</v>
      </c>
      <c r="N12" s="1" t="s">
        <v>49</v>
      </c>
      <c r="O12" s="23">
        <v>3</v>
      </c>
      <c r="P12" s="22">
        <f t="shared" si="1"/>
        <v>32256</v>
      </c>
      <c r="Q12" s="22">
        <f t="shared" si="2"/>
        <v>36449.279999999999</v>
      </c>
    </row>
    <row r="13" spans="1:17" ht="32.25" thickBot="1" x14ac:dyDescent="0.3">
      <c r="A13" s="7">
        <v>11</v>
      </c>
      <c r="B13" s="8" t="s">
        <v>13</v>
      </c>
      <c r="C13" s="18" t="s">
        <v>40</v>
      </c>
      <c r="D13" s="9">
        <v>1</v>
      </c>
      <c r="E13" s="9">
        <v>1</v>
      </c>
      <c r="F13" s="9">
        <v>2</v>
      </c>
      <c r="G13" s="9">
        <v>3647</v>
      </c>
      <c r="H13" s="9">
        <v>3853</v>
      </c>
      <c r="I13" s="9">
        <v>1626</v>
      </c>
      <c r="J13" s="9">
        <f t="shared" si="3"/>
        <v>3647</v>
      </c>
      <c r="K13" s="9">
        <f t="shared" si="3"/>
        <v>3853</v>
      </c>
      <c r="L13" s="14">
        <f t="shared" si="4"/>
        <v>3252</v>
      </c>
      <c r="M13" s="19">
        <f t="shared" si="5"/>
        <v>10752</v>
      </c>
      <c r="N13" s="1" t="s">
        <v>49</v>
      </c>
      <c r="O13" s="21">
        <v>1.2</v>
      </c>
      <c r="P13" s="22">
        <f t="shared" si="1"/>
        <v>12902.4</v>
      </c>
      <c r="Q13" s="22">
        <f t="shared" si="2"/>
        <v>14579.711999999998</v>
      </c>
    </row>
    <row r="14" spans="1:17" ht="16.5" thickBot="1" x14ac:dyDescent="0.3">
      <c r="A14" s="7">
        <v>12</v>
      </c>
      <c r="B14" s="8" t="s">
        <v>14</v>
      </c>
      <c r="C14" s="18" t="s">
        <v>33</v>
      </c>
      <c r="D14" s="9">
        <v>1</v>
      </c>
      <c r="E14" s="9">
        <v>1</v>
      </c>
      <c r="F14" s="9">
        <v>2</v>
      </c>
      <c r="G14" s="9">
        <v>3647</v>
      </c>
      <c r="H14" s="9">
        <v>3853</v>
      </c>
      <c r="I14" s="9">
        <v>1626</v>
      </c>
      <c r="J14" s="9">
        <f t="shared" si="3"/>
        <v>3647</v>
      </c>
      <c r="K14" s="9">
        <f t="shared" si="3"/>
        <v>3853</v>
      </c>
      <c r="L14" s="14">
        <f t="shared" si="4"/>
        <v>3252</v>
      </c>
      <c r="M14" s="19">
        <f t="shared" si="5"/>
        <v>10752</v>
      </c>
      <c r="N14" s="1" t="s">
        <v>6</v>
      </c>
      <c r="O14" s="23">
        <v>0.8</v>
      </c>
      <c r="P14" s="22">
        <f t="shared" si="1"/>
        <v>8601.6</v>
      </c>
      <c r="Q14" s="22">
        <f t="shared" si="2"/>
        <v>9719.8079999999991</v>
      </c>
    </row>
    <row r="15" spans="1:17" ht="16.5" thickBot="1" x14ac:dyDescent="0.3">
      <c r="A15" s="7">
        <v>13</v>
      </c>
      <c r="B15" s="8" t="s">
        <v>15</v>
      </c>
      <c r="C15" s="18" t="s">
        <v>33</v>
      </c>
      <c r="D15" s="9">
        <v>1</v>
      </c>
      <c r="E15" s="9">
        <v>2</v>
      </c>
      <c r="F15" s="9">
        <v>2</v>
      </c>
      <c r="G15" s="9">
        <v>3647</v>
      </c>
      <c r="H15" s="9">
        <v>3853</v>
      </c>
      <c r="I15" s="9">
        <v>1626</v>
      </c>
      <c r="J15" s="9">
        <v>3647</v>
      </c>
      <c r="K15" s="9">
        <f>2*H15</f>
        <v>7706</v>
      </c>
      <c r="L15" s="14">
        <f t="shared" si="4"/>
        <v>3252</v>
      </c>
      <c r="M15" s="19">
        <f t="shared" si="5"/>
        <v>14605</v>
      </c>
      <c r="N15" s="1" t="s">
        <v>6</v>
      </c>
      <c r="O15" s="21">
        <v>1</v>
      </c>
      <c r="P15" s="22">
        <f t="shared" si="1"/>
        <v>14605</v>
      </c>
      <c r="Q15" s="22">
        <f t="shared" si="2"/>
        <v>16503.649999999998</v>
      </c>
    </row>
    <row r="16" spans="1:17" ht="16.5" thickBot="1" x14ac:dyDescent="0.3">
      <c r="A16" s="7">
        <v>14</v>
      </c>
      <c r="B16" s="8" t="s">
        <v>16</v>
      </c>
      <c r="C16" s="18" t="s">
        <v>41</v>
      </c>
      <c r="D16" s="9">
        <v>1</v>
      </c>
      <c r="E16" s="9">
        <v>2</v>
      </c>
      <c r="F16" s="9">
        <v>2</v>
      </c>
      <c r="G16" s="9">
        <v>3647</v>
      </c>
      <c r="H16" s="9">
        <v>3853</v>
      </c>
      <c r="I16" s="9">
        <v>1626</v>
      </c>
      <c r="J16" s="9">
        <v>3647</v>
      </c>
      <c r="K16" s="9">
        <f>2*H16</f>
        <v>7706</v>
      </c>
      <c r="L16" s="14">
        <f t="shared" si="4"/>
        <v>3252</v>
      </c>
      <c r="M16" s="19">
        <f>SUM(J16:L16)*2</f>
        <v>29210</v>
      </c>
      <c r="N16" s="1" t="s">
        <v>6</v>
      </c>
      <c r="O16" s="23">
        <v>0.45</v>
      </c>
      <c r="P16" s="22">
        <f t="shared" si="1"/>
        <v>13144.5</v>
      </c>
      <c r="Q16" s="22">
        <f t="shared" si="2"/>
        <v>14853.284999999998</v>
      </c>
    </row>
    <row r="17" spans="1:17" ht="16.5" thickBot="1" x14ac:dyDescent="0.3">
      <c r="A17" s="7">
        <v>15</v>
      </c>
      <c r="B17" s="8" t="s">
        <v>17</v>
      </c>
      <c r="C17" s="18" t="s">
        <v>33</v>
      </c>
      <c r="D17" s="9">
        <v>1</v>
      </c>
      <c r="E17" s="9">
        <v>1</v>
      </c>
      <c r="F17" s="9">
        <v>2</v>
      </c>
      <c r="G17" s="9">
        <v>3647</v>
      </c>
      <c r="H17" s="9">
        <v>3853</v>
      </c>
      <c r="I17" s="9">
        <v>1626</v>
      </c>
      <c r="J17" s="9">
        <f>G17</f>
        <v>3647</v>
      </c>
      <c r="K17" s="9">
        <f>H17</f>
        <v>3853</v>
      </c>
      <c r="L17" s="14">
        <f t="shared" si="4"/>
        <v>3252</v>
      </c>
      <c r="M17" s="19">
        <f t="shared" si="5"/>
        <v>10752</v>
      </c>
      <c r="N17" s="1" t="s">
        <v>6</v>
      </c>
      <c r="O17" s="21">
        <v>0.9</v>
      </c>
      <c r="P17" s="22">
        <f t="shared" si="1"/>
        <v>9676.8000000000011</v>
      </c>
      <c r="Q17" s="22">
        <f t="shared" si="2"/>
        <v>10934.784</v>
      </c>
    </row>
    <row r="18" spans="1:17" ht="16.5" thickBot="1" x14ac:dyDescent="0.3">
      <c r="A18" s="7">
        <v>16</v>
      </c>
      <c r="B18" s="8" t="s">
        <v>18</v>
      </c>
      <c r="C18" s="18" t="s">
        <v>41</v>
      </c>
      <c r="D18" s="9">
        <v>1</v>
      </c>
      <c r="E18" s="9">
        <v>1</v>
      </c>
      <c r="F18" s="9">
        <v>2</v>
      </c>
      <c r="G18" s="9">
        <v>3647</v>
      </c>
      <c r="H18" s="9">
        <v>3853</v>
      </c>
      <c r="I18" s="9">
        <v>1626</v>
      </c>
      <c r="J18" s="9">
        <f>G18</f>
        <v>3647</v>
      </c>
      <c r="K18" s="9">
        <f>H18</f>
        <v>3853</v>
      </c>
      <c r="L18" s="14">
        <f t="shared" si="4"/>
        <v>3252</v>
      </c>
      <c r="M18" s="19">
        <f>SUM(J18:L18)*2</f>
        <v>21504</v>
      </c>
      <c r="N18" s="1" t="s">
        <v>6</v>
      </c>
      <c r="O18" s="23">
        <v>0.7</v>
      </c>
      <c r="P18" s="22">
        <f t="shared" si="1"/>
        <v>15052.8</v>
      </c>
      <c r="Q18" s="22">
        <f t="shared" si="2"/>
        <v>17009.663999999997</v>
      </c>
    </row>
    <row r="19" spans="1:17" ht="32.25" thickBot="1" x14ac:dyDescent="0.3">
      <c r="A19" s="7">
        <v>17</v>
      </c>
      <c r="B19" s="8" t="s">
        <v>42</v>
      </c>
      <c r="C19" s="18" t="s">
        <v>50</v>
      </c>
      <c r="D19" s="9">
        <v>2</v>
      </c>
      <c r="E19" s="9">
        <v>3</v>
      </c>
      <c r="F19" s="9">
        <v>4</v>
      </c>
      <c r="G19" s="9">
        <v>3647</v>
      </c>
      <c r="H19" s="9">
        <v>3853</v>
      </c>
      <c r="I19" s="9">
        <v>1626</v>
      </c>
      <c r="J19" s="9">
        <f>2*G3</f>
        <v>7294</v>
      </c>
      <c r="K19" s="9">
        <f>3*H3</f>
        <v>11559</v>
      </c>
      <c r="L19" s="14">
        <f>4*I3</f>
        <v>6504</v>
      </c>
      <c r="M19" s="19">
        <f t="shared" si="5"/>
        <v>25357</v>
      </c>
      <c r="N19" s="1" t="s">
        <v>4</v>
      </c>
      <c r="O19" s="21">
        <v>1.5</v>
      </c>
      <c r="P19" s="22">
        <f t="shared" si="1"/>
        <v>38035.5</v>
      </c>
      <c r="Q19" s="22">
        <f t="shared" si="2"/>
        <v>42980.114999999998</v>
      </c>
    </row>
    <row r="20" spans="1:17" ht="16.5" thickBot="1" x14ac:dyDescent="0.3">
      <c r="A20" s="7">
        <v>18</v>
      </c>
      <c r="B20" s="8" t="s">
        <v>43</v>
      </c>
      <c r="C20" s="18" t="s">
        <v>33</v>
      </c>
      <c r="D20" s="9">
        <v>1</v>
      </c>
      <c r="E20" s="9">
        <v>1</v>
      </c>
      <c r="F20" s="9">
        <v>2</v>
      </c>
      <c r="G20" s="9">
        <v>3647</v>
      </c>
      <c r="H20" s="9">
        <v>3853</v>
      </c>
      <c r="I20" s="9">
        <v>1626</v>
      </c>
      <c r="J20" s="9">
        <f>G20</f>
        <v>3647</v>
      </c>
      <c r="K20" s="9">
        <f>H20</f>
        <v>3853</v>
      </c>
      <c r="L20" s="14">
        <f>2*I20</f>
        <v>3252</v>
      </c>
      <c r="M20" s="19">
        <f t="shared" si="5"/>
        <v>10752</v>
      </c>
      <c r="N20" s="1" t="s">
        <v>6</v>
      </c>
      <c r="O20" s="24">
        <v>0.7</v>
      </c>
      <c r="P20" s="22">
        <f>M20*O20</f>
        <v>7526.4</v>
      </c>
      <c r="Q20" s="22">
        <f>P20*1.24</f>
        <v>9332.735999999999</v>
      </c>
    </row>
    <row r="21" spans="1:17" ht="32.25" thickBot="1" x14ac:dyDescent="0.3">
      <c r="A21" s="7">
        <v>19</v>
      </c>
      <c r="B21" s="8" t="s">
        <v>44</v>
      </c>
      <c r="C21" s="18" t="s">
        <v>45</v>
      </c>
      <c r="D21" s="9">
        <v>1</v>
      </c>
      <c r="E21" s="9">
        <v>2</v>
      </c>
      <c r="F21" s="9">
        <v>2</v>
      </c>
      <c r="G21" s="9">
        <v>3647</v>
      </c>
      <c r="H21" s="9">
        <v>3853</v>
      </c>
      <c r="I21" s="9">
        <v>1626</v>
      </c>
      <c r="J21" s="9">
        <v>3647</v>
      </c>
      <c r="K21" s="9">
        <f>2*H21</f>
        <v>7706</v>
      </c>
      <c r="L21" s="14">
        <f>2*I21</f>
        <v>3252</v>
      </c>
      <c r="M21" s="19">
        <f>SUM(J21:L21)*0.4</f>
        <v>5842</v>
      </c>
      <c r="N21" s="1" t="s">
        <v>6</v>
      </c>
      <c r="O21" s="25">
        <v>1.25</v>
      </c>
      <c r="P21" s="22">
        <f>M21*O21</f>
        <v>7302.5</v>
      </c>
      <c r="Q21" s="22">
        <f>P21*1.24</f>
        <v>9055.1</v>
      </c>
    </row>
    <row r="23" spans="1:17" x14ac:dyDescent="0.25">
      <c r="P23" s="5">
        <f>SUM(P3:P22)</f>
        <v>368299.19299999997</v>
      </c>
      <c r="Q23" s="5">
        <f>SUM(Q3:Q22)</f>
        <v>417809.26708999986</v>
      </c>
    </row>
    <row r="24" spans="1:17" ht="15.75" x14ac:dyDescent="0.25">
      <c r="A24" s="1"/>
      <c r="B24" s="1"/>
      <c r="C24" s="3"/>
      <c r="D24" s="1"/>
      <c r="E24" s="20" t="s">
        <v>54</v>
      </c>
      <c r="F24" s="1"/>
      <c r="G24" s="74" t="s">
        <v>46</v>
      </c>
      <c r="H24" s="74"/>
      <c r="I24" s="74"/>
      <c r="J24" s="1"/>
      <c r="K24" s="1"/>
      <c r="L24" s="1"/>
      <c r="M24" s="2"/>
      <c r="N24" s="1"/>
      <c r="O24" s="1"/>
      <c r="P24" s="1"/>
      <c r="Q24" s="1"/>
    </row>
    <row r="25" spans="1:17" ht="31.5" x14ac:dyDescent="0.25">
      <c r="A25" s="30">
        <v>1</v>
      </c>
      <c r="B25" s="31" t="s">
        <v>19</v>
      </c>
      <c r="C25" s="3" t="s">
        <v>53</v>
      </c>
      <c r="D25" s="1" t="s">
        <v>63</v>
      </c>
      <c r="E25" s="34">
        <v>431</v>
      </c>
      <c r="F25" s="1"/>
      <c r="G25" s="34">
        <f>E25*2</f>
        <v>862</v>
      </c>
      <c r="H25" s="1"/>
      <c r="I25" s="1"/>
      <c r="J25" s="1"/>
      <c r="K25" s="1"/>
      <c r="L25" s="1"/>
      <c r="M25" s="2"/>
      <c r="N25" s="1"/>
      <c r="O25" s="1">
        <v>5.34</v>
      </c>
      <c r="P25" s="1">
        <f>O25*G25</f>
        <v>4603.08</v>
      </c>
      <c r="Q25" s="1">
        <f>P25*1.24</f>
        <v>5707.8191999999999</v>
      </c>
    </row>
    <row r="26" spans="1:17" ht="31.5" x14ac:dyDescent="0.25">
      <c r="A26" s="30">
        <v>2</v>
      </c>
      <c r="B26" s="35" t="s">
        <v>20</v>
      </c>
      <c r="C26" s="3" t="s">
        <v>53</v>
      </c>
      <c r="D26" s="1" t="s">
        <v>64</v>
      </c>
      <c r="E26" s="34">
        <v>431</v>
      </c>
      <c r="F26" s="1"/>
      <c r="G26" s="40">
        <f>E26*4</f>
        <v>1724</v>
      </c>
      <c r="H26" s="1"/>
      <c r="I26" s="1"/>
      <c r="J26" s="1"/>
      <c r="K26" s="1"/>
      <c r="L26" s="1"/>
      <c r="M26" s="2"/>
      <c r="N26" s="1"/>
      <c r="O26" s="1">
        <v>0.74</v>
      </c>
      <c r="P26" s="1">
        <f>O26*G26</f>
        <v>1275.76</v>
      </c>
      <c r="Q26" s="1">
        <f>P26*1.24</f>
        <v>1581.9423999999999</v>
      </c>
    </row>
    <row r="27" spans="1:17" ht="15.75" x14ac:dyDescent="0.25">
      <c r="A27" s="41"/>
      <c r="B27" s="42"/>
      <c r="C27" s="3"/>
      <c r="D27" s="1"/>
      <c r="E27" s="34"/>
      <c r="F27" s="1"/>
      <c r="G27" s="40"/>
      <c r="H27" s="1"/>
      <c r="I27" s="1"/>
      <c r="J27" s="1"/>
      <c r="K27" s="1"/>
      <c r="L27" s="1"/>
      <c r="M27" s="2"/>
      <c r="N27" s="1"/>
      <c r="O27" s="1"/>
      <c r="P27" s="1">
        <f>SUM(P25:P26)</f>
        <v>5878.84</v>
      </c>
      <c r="Q27" s="1">
        <f>SUM(Q25:Q26)</f>
        <v>7289.7615999999998</v>
      </c>
    </row>
    <row r="28" spans="1:17" ht="19.5" thickBot="1" x14ac:dyDescent="0.35">
      <c r="A28" s="38"/>
      <c r="B28" s="39"/>
      <c r="E28" s="28"/>
      <c r="G28" s="12"/>
      <c r="O28" s="5">
        <f>Q28-Q27</f>
        <v>417809.26708999986</v>
      </c>
      <c r="P28" t="s">
        <v>65</v>
      </c>
      <c r="Q28" s="45">
        <f>Q23+Q27</f>
        <v>425099.02868999989</v>
      </c>
    </row>
    <row r="29" spans="1:17" ht="60.75" thickBot="1" x14ac:dyDescent="0.3">
      <c r="A29" s="67" t="s">
        <v>0</v>
      </c>
      <c r="B29" s="67" t="s">
        <v>1</v>
      </c>
      <c r="C29" s="69" t="s">
        <v>2</v>
      </c>
      <c r="D29" s="65" t="s">
        <v>28</v>
      </c>
      <c r="E29" s="66"/>
      <c r="F29" s="71"/>
      <c r="G29" s="65" t="s">
        <v>46</v>
      </c>
      <c r="H29" s="66"/>
      <c r="I29" s="71"/>
      <c r="J29" s="65" t="s">
        <v>47</v>
      </c>
      <c r="K29" s="66"/>
      <c r="L29" s="66"/>
      <c r="M29" s="26" t="s">
        <v>48</v>
      </c>
      <c r="N29" s="20"/>
      <c r="O29" s="20"/>
      <c r="P29" s="72" t="s">
        <v>61</v>
      </c>
      <c r="Q29" s="73"/>
    </row>
    <row r="30" spans="1:17" ht="15.75" x14ac:dyDescent="0.25">
      <c r="A30" s="75"/>
      <c r="B30" s="75"/>
      <c r="C30" s="76"/>
      <c r="D30" s="29" t="s">
        <v>55</v>
      </c>
      <c r="E30" s="29" t="s">
        <v>56</v>
      </c>
      <c r="F30" s="29" t="s">
        <v>57</v>
      </c>
      <c r="G30" s="29" t="s">
        <v>55</v>
      </c>
      <c r="H30" s="29" t="s">
        <v>56</v>
      </c>
      <c r="I30" s="29" t="s">
        <v>57</v>
      </c>
      <c r="J30" s="29" t="s">
        <v>55</v>
      </c>
      <c r="K30" s="29" t="s">
        <v>56</v>
      </c>
      <c r="L30" s="29" t="s">
        <v>57</v>
      </c>
      <c r="M30" s="16"/>
      <c r="N30" s="20"/>
      <c r="O30" s="20"/>
      <c r="P30" s="20" t="s">
        <v>52</v>
      </c>
      <c r="Q30" s="20" t="s">
        <v>51</v>
      </c>
    </row>
    <row r="31" spans="1:17" ht="15.75" x14ac:dyDescent="0.25">
      <c r="A31" s="30">
        <v>1</v>
      </c>
      <c r="B31" s="31" t="s">
        <v>22</v>
      </c>
      <c r="C31" s="32" t="s">
        <v>21</v>
      </c>
      <c r="D31" s="33">
        <v>1</v>
      </c>
      <c r="E31" s="33">
        <v>1</v>
      </c>
      <c r="F31" s="33">
        <v>2</v>
      </c>
      <c r="G31" s="34">
        <v>3647</v>
      </c>
      <c r="H31" s="34">
        <v>3853</v>
      </c>
      <c r="I31" s="34">
        <v>1626</v>
      </c>
      <c r="J31" s="1">
        <f t="shared" ref="J31:L36" si="6">G31*D31</f>
        <v>3647</v>
      </c>
      <c r="K31" s="1">
        <f t="shared" si="6"/>
        <v>3853</v>
      </c>
      <c r="L31" s="1">
        <f t="shared" si="6"/>
        <v>3252</v>
      </c>
      <c r="M31" s="2">
        <f>J31+K31+L31</f>
        <v>10752</v>
      </c>
      <c r="N31" s="1" t="s">
        <v>49</v>
      </c>
      <c r="O31" s="24">
        <v>0.83</v>
      </c>
      <c r="P31" s="22">
        <f t="shared" ref="P31:P36" si="7">M31*O31</f>
        <v>8924.16</v>
      </c>
      <c r="Q31" s="22">
        <f t="shared" ref="Q31:Q36" si="8">P31*1.24</f>
        <v>11065.9584</v>
      </c>
    </row>
    <row r="32" spans="1:17" ht="15.75" x14ac:dyDescent="0.25">
      <c r="A32" s="30">
        <v>2</v>
      </c>
      <c r="B32" s="35" t="s">
        <v>23</v>
      </c>
      <c r="C32" s="36" t="s">
        <v>58</v>
      </c>
      <c r="D32" s="37">
        <v>1</v>
      </c>
      <c r="E32" s="37">
        <v>1</v>
      </c>
      <c r="F32" s="37">
        <v>2</v>
      </c>
      <c r="G32" s="34">
        <v>3647</v>
      </c>
      <c r="H32" s="34">
        <v>3853</v>
      </c>
      <c r="I32" s="34">
        <v>1626</v>
      </c>
      <c r="J32" s="1">
        <f t="shared" si="6"/>
        <v>3647</v>
      </c>
      <c r="K32" s="1">
        <f t="shared" si="6"/>
        <v>3853</v>
      </c>
      <c r="L32" s="1">
        <f t="shared" si="6"/>
        <v>3252</v>
      </c>
      <c r="M32" s="2">
        <f>SUM(J32:L32)*2</f>
        <v>21504</v>
      </c>
      <c r="N32" s="1" t="s">
        <v>59</v>
      </c>
      <c r="O32" s="25">
        <v>2.1</v>
      </c>
      <c r="P32" s="22">
        <f t="shared" si="7"/>
        <v>45158.400000000001</v>
      </c>
      <c r="Q32" s="22">
        <f t="shared" si="8"/>
        <v>55996.416000000005</v>
      </c>
    </row>
    <row r="33" spans="1:17" ht="31.5" x14ac:dyDescent="0.25">
      <c r="A33" s="30">
        <v>3</v>
      </c>
      <c r="B33" s="31" t="s">
        <v>24</v>
      </c>
      <c r="C33" s="32" t="s">
        <v>4</v>
      </c>
      <c r="D33" s="33">
        <v>1</v>
      </c>
      <c r="E33" s="33">
        <v>1</v>
      </c>
      <c r="F33" s="33">
        <v>2</v>
      </c>
      <c r="G33" s="34">
        <v>3647</v>
      </c>
      <c r="H33" s="34">
        <v>3853</v>
      </c>
      <c r="I33" s="34">
        <v>1626</v>
      </c>
      <c r="J33" s="1">
        <f t="shared" si="6"/>
        <v>3647</v>
      </c>
      <c r="K33" s="1">
        <f t="shared" si="6"/>
        <v>3853</v>
      </c>
      <c r="L33" s="1">
        <f t="shared" si="6"/>
        <v>3252</v>
      </c>
      <c r="M33" s="2">
        <f>J33+K33+L33</f>
        <v>10752</v>
      </c>
      <c r="N33" s="1" t="s">
        <v>60</v>
      </c>
      <c r="O33" s="24">
        <v>1.2</v>
      </c>
      <c r="P33" s="22">
        <f t="shared" si="7"/>
        <v>12902.4</v>
      </c>
      <c r="Q33" s="22">
        <f t="shared" si="8"/>
        <v>15998.975999999999</v>
      </c>
    </row>
    <row r="34" spans="1:17" ht="15.75" x14ac:dyDescent="0.25">
      <c r="A34" s="30">
        <v>4</v>
      </c>
      <c r="B34" s="35" t="s">
        <v>25</v>
      </c>
      <c r="C34" s="36" t="s">
        <v>21</v>
      </c>
      <c r="D34" s="37">
        <v>1</v>
      </c>
      <c r="E34" s="37">
        <v>1</v>
      </c>
      <c r="F34" s="37">
        <v>2</v>
      </c>
      <c r="G34" s="34">
        <v>3647</v>
      </c>
      <c r="H34" s="34">
        <v>3853</v>
      </c>
      <c r="I34" s="34">
        <v>1626</v>
      </c>
      <c r="J34" s="1">
        <f t="shared" si="6"/>
        <v>3647</v>
      </c>
      <c r="K34" s="1">
        <f t="shared" si="6"/>
        <v>3853</v>
      </c>
      <c r="L34" s="1">
        <f t="shared" si="6"/>
        <v>3252</v>
      </c>
      <c r="M34" s="2">
        <f>SUM(J34:L34)</f>
        <v>10752</v>
      </c>
      <c r="N34" s="1" t="s">
        <v>49</v>
      </c>
      <c r="O34" s="25">
        <v>0.72</v>
      </c>
      <c r="P34" s="22">
        <f t="shared" si="7"/>
        <v>7741.44</v>
      </c>
      <c r="Q34" s="22">
        <f t="shared" si="8"/>
        <v>9599.3855999999996</v>
      </c>
    </row>
    <row r="35" spans="1:17" ht="15.75" x14ac:dyDescent="0.25">
      <c r="A35" s="30">
        <v>5</v>
      </c>
      <c r="B35" s="31" t="s">
        <v>26</v>
      </c>
      <c r="C35" s="32" t="s">
        <v>21</v>
      </c>
      <c r="D35" s="33">
        <v>1</v>
      </c>
      <c r="E35" s="33">
        <v>1</v>
      </c>
      <c r="F35" s="33">
        <v>2</v>
      </c>
      <c r="G35" s="34">
        <v>3647</v>
      </c>
      <c r="H35" s="34">
        <v>3853</v>
      </c>
      <c r="I35" s="34">
        <v>1626</v>
      </c>
      <c r="J35" s="1">
        <f t="shared" si="6"/>
        <v>3647</v>
      </c>
      <c r="K35" s="1">
        <f t="shared" si="6"/>
        <v>3853</v>
      </c>
      <c r="L35" s="1">
        <f t="shared" si="6"/>
        <v>3252</v>
      </c>
      <c r="M35" s="2">
        <f>SUM(J35:L35)</f>
        <v>10752</v>
      </c>
      <c r="N35" s="1" t="s">
        <v>49</v>
      </c>
      <c r="O35" s="24">
        <v>1.25</v>
      </c>
      <c r="P35" s="22">
        <f t="shared" si="7"/>
        <v>13440</v>
      </c>
      <c r="Q35" s="22">
        <f t="shared" si="8"/>
        <v>16665.599999999999</v>
      </c>
    </row>
    <row r="36" spans="1:17" ht="15.75" x14ac:dyDescent="0.25">
      <c r="A36" s="30">
        <v>6</v>
      </c>
      <c r="B36" s="35" t="s">
        <v>27</v>
      </c>
      <c r="C36" s="36" t="s">
        <v>21</v>
      </c>
      <c r="D36" s="37">
        <v>1</v>
      </c>
      <c r="E36" s="37">
        <v>1</v>
      </c>
      <c r="F36" s="37">
        <v>2</v>
      </c>
      <c r="G36" s="34">
        <v>3647</v>
      </c>
      <c r="H36" s="34">
        <v>3853</v>
      </c>
      <c r="I36" s="34">
        <v>1626</v>
      </c>
      <c r="J36" s="1">
        <f t="shared" si="6"/>
        <v>3647</v>
      </c>
      <c r="K36" s="1">
        <f t="shared" si="6"/>
        <v>3853</v>
      </c>
      <c r="L36" s="1">
        <f t="shared" si="6"/>
        <v>3252</v>
      </c>
      <c r="M36" s="2">
        <f>SUM(J36:L36)</f>
        <v>10752</v>
      </c>
      <c r="N36" s="1" t="s">
        <v>49</v>
      </c>
      <c r="O36" s="25">
        <v>0.77</v>
      </c>
      <c r="P36" s="22">
        <f t="shared" si="7"/>
        <v>8279.0400000000009</v>
      </c>
      <c r="Q36" s="22">
        <f t="shared" si="8"/>
        <v>10266.009600000001</v>
      </c>
    </row>
    <row r="37" spans="1:17" ht="15.75" x14ac:dyDescent="0.25">
      <c r="A37" s="1"/>
      <c r="B37" s="43"/>
      <c r="C37" s="3"/>
      <c r="D37" s="1"/>
      <c r="E37" s="1"/>
      <c r="F37" s="1"/>
      <c r="G37" s="1"/>
      <c r="H37" s="1"/>
      <c r="I37" s="1"/>
      <c r="J37" s="1"/>
      <c r="K37" s="1"/>
      <c r="L37" s="1"/>
      <c r="M37" s="2"/>
      <c r="N37" s="1"/>
      <c r="O37" s="1"/>
      <c r="P37" s="1"/>
      <c r="Q37" s="1"/>
    </row>
    <row r="38" spans="1:17" ht="15.75" x14ac:dyDescent="0.25">
      <c r="A38" s="1"/>
      <c r="B38" s="44"/>
      <c r="C38" s="3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  <c r="O38" s="1"/>
      <c r="P38" s="22">
        <f>SUM(P31:P37)</f>
        <v>96445.440000000002</v>
      </c>
      <c r="Q38" s="22">
        <f>SUM(Q31:Q37)</f>
        <v>119592.34559999999</v>
      </c>
    </row>
    <row r="39" spans="1:17" ht="18.75" x14ac:dyDescent="0.3">
      <c r="B39" s="11"/>
      <c r="P39" t="s">
        <v>62</v>
      </c>
      <c r="Q39" s="45">
        <f>Q38</f>
        <v>119592.34559999999</v>
      </c>
    </row>
    <row r="40" spans="1:17" ht="15.75" x14ac:dyDescent="0.25">
      <c r="B40" s="11"/>
      <c r="P40" s="27"/>
      <c r="Q40" s="5"/>
    </row>
    <row r="41" spans="1:17" ht="30.75" x14ac:dyDescent="0.3">
      <c r="B41" s="11"/>
      <c r="P41" s="4" t="s">
        <v>66</v>
      </c>
      <c r="Q41" s="45">
        <f>Q28+Q39</f>
        <v>544691.37428999983</v>
      </c>
    </row>
    <row r="42" spans="1:17" ht="15.75" x14ac:dyDescent="0.25">
      <c r="B42" s="11"/>
    </row>
    <row r="43" spans="1:17" ht="15.75" x14ac:dyDescent="0.25">
      <c r="B43" s="11"/>
    </row>
    <row r="44" spans="1:17" ht="15.75" x14ac:dyDescent="0.25">
      <c r="B44" s="10"/>
    </row>
    <row r="45" spans="1:17" ht="15.75" x14ac:dyDescent="0.25">
      <c r="B45" s="11"/>
    </row>
    <row r="46" spans="1:17" ht="15.75" x14ac:dyDescent="0.25">
      <c r="B46" s="10"/>
    </row>
    <row r="47" spans="1:17" ht="15.75" x14ac:dyDescent="0.25">
      <c r="B47" s="11"/>
    </row>
  </sheetData>
  <mergeCells count="14">
    <mergeCell ref="J29:L29"/>
    <mergeCell ref="P29:Q29"/>
    <mergeCell ref="G24:I24"/>
    <mergeCell ref="A29:A30"/>
    <mergeCell ref="B29:B30"/>
    <mergeCell ref="C29:C30"/>
    <mergeCell ref="D29:F29"/>
    <mergeCell ref="G29:I29"/>
    <mergeCell ref="J1:L1"/>
    <mergeCell ref="A1:A2"/>
    <mergeCell ref="B1:B2"/>
    <mergeCell ref="C1:C2"/>
    <mergeCell ref="D1:F1"/>
    <mergeCell ref="G1:I1"/>
  </mergeCells>
  <phoneticPr fontId="13" type="noConversion"/>
  <pageMargins left="0.70866141732283472" right="0.70866141732283472" top="0.74803149606299213" bottom="0.74803149606299213" header="0.31496062992125984" footer="0.31496062992125984"/>
  <pageSetup paperSize="8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4"/>
  <sheetViews>
    <sheetView tabSelected="1" view="pageBreakPreview" zoomScale="60" zoomScaleNormal="57" workbookViewId="0">
      <selection activeCell="E32" sqref="E32"/>
    </sheetView>
  </sheetViews>
  <sheetFormatPr defaultColWidth="40.140625" defaultRowHeight="31.5" x14ac:dyDescent="0.5"/>
  <cols>
    <col min="1" max="1" width="10.5703125" style="50" customWidth="1"/>
    <col min="2" max="2" width="82.28515625" style="51" customWidth="1"/>
    <col min="3" max="3" width="88.85546875" style="51" customWidth="1"/>
    <col min="4" max="16384" width="40.140625" style="46"/>
  </cols>
  <sheetData>
    <row r="1" spans="1:3" ht="189" customHeight="1" x14ac:dyDescent="0.5">
      <c r="A1" s="83"/>
      <c r="B1" s="84"/>
      <c r="C1" s="85"/>
    </row>
    <row r="2" spans="1:3" ht="50.25" customHeight="1" x14ac:dyDescent="0.5">
      <c r="A2" s="79" t="s">
        <v>113</v>
      </c>
      <c r="B2" s="80"/>
      <c r="C2" s="80"/>
    </row>
    <row r="3" spans="1:3" ht="50.25" customHeight="1" x14ac:dyDescent="0.5">
      <c r="A3" s="57"/>
      <c r="B3" s="81" t="s">
        <v>97</v>
      </c>
      <c r="C3" s="81"/>
    </row>
    <row r="4" spans="1:3" x14ac:dyDescent="0.5">
      <c r="A4" s="52">
        <v>1</v>
      </c>
      <c r="B4" s="47" t="s">
        <v>3</v>
      </c>
      <c r="C4" s="53" t="s">
        <v>32</v>
      </c>
    </row>
    <row r="5" spans="1:3" x14ac:dyDescent="0.5">
      <c r="A5" s="52">
        <v>2</v>
      </c>
      <c r="B5" s="47" t="s">
        <v>5</v>
      </c>
      <c r="C5" s="53" t="s">
        <v>33</v>
      </c>
    </row>
    <row r="6" spans="1:3" x14ac:dyDescent="0.5">
      <c r="A6" s="52">
        <v>3</v>
      </c>
      <c r="B6" s="47" t="s">
        <v>34</v>
      </c>
      <c r="C6" s="53" t="s">
        <v>35</v>
      </c>
    </row>
    <row r="7" spans="1:3" x14ac:dyDescent="0.5">
      <c r="A7" s="52">
        <v>4</v>
      </c>
      <c r="B7" s="47" t="s">
        <v>7</v>
      </c>
      <c r="C7" s="53" t="s">
        <v>36</v>
      </c>
    </row>
    <row r="8" spans="1:3" ht="46.5" customHeight="1" x14ac:dyDescent="0.5">
      <c r="A8" s="52">
        <v>5</v>
      </c>
      <c r="B8" s="47" t="s">
        <v>10</v>
      </c>
      <c r="C8" s="53" t="s">
        <v>75</v>
      </c>
    </row>
    <row r="9" spans="1:3" x14ac:dyDescent="0.5">
      <c r="A9" s="52">
        <v>6</v>
      </c>
      <c r="B9" s="47" t="s">
        <v>39</v>
      </c>
      <c r="C9" s="53" t="s">
        <v>35</v>
      </c>
    </row>
    <row r="10" spans="1:3" x14ac:dyDescent="0.5">
      <c r="A10" s="52">
        <v>7</v>
      </c>
      <c r="B10" s="47" t="s">
        <v>42</v>
      </c>
      <c r="C10" s="53" t="s">
        <v>67</v>
      </c>
    </row>
    <row r="11" spans="1:3" ht="41.25" customHeight="1" x14ac:dyDescent="0.5">
      <c r="A11" s="52">
        <v>8</v>
      </c>
      <c r="B11" s="47" t="s">
        <v>43</v>
      </c>
      <c r="C11" s="53" t="s">
        <v>33</v>
      </c>
    </row>
    <row r="12" spans="1:3" x14ac:dyDescent="0.5">
      <c r="A12" s="52">
        <v>9</v>
      </c>
      <c r="B12" s="47" t="s">
        <v>91</v>
      </c>
      <c r="C12" s="53" t="s">
        <v>45</v>
      </c>
    </row>
    <row r="13" spans="1:3" x14ac:dyDescent="0.5">
      <c r="A13" s="52"/>
      <c r="B13" s="77" t="s">
        <v>98</v>
      </c>
      <c r="C13" s="82"/>
    </row>
    <row r="14" spans="1:3" x14ac:dyDescent="0.5">
      <c r="A14" s="52">
        <v>10</v>
      </c>
      <c r="B14" s="47" t="s">
        <v>8</v>
      </c>
      <c r="C14" s="53" t="s">
        <v>37</v>
      </c>
    </row>
    <row r="15" spans="1:3" x14ac:dyDescent="0.5">
      <c r="A15" s="52">
        <v>11</v>
      </c>
      <c r="B15" s="47" t="s">
        <v>9</v>
      </c>
      <c r="C15" s="53" t="s">
        <v>38</v>
      </c>
    </row>
    <row r="16" spans="1:3" x14ac:dyDescent="0.5">
      <c r="A16" s="52">
        <v>12</v>
      </c>
      <c r="B16" s="47" t="s">
        <v>11</v>
      </c>
      <c r="C16" s="53" t="s">
        <v>35</v>
      </c>
    </row>
    <row r="17" spans="1:3" x14ac:dyDescent="0.5">
      <c r="A17" s="52">
        <v>13</v>
      </c>
      <c r="B17" s="47" t="s">
        <v>12</v>
      </c>
      <c r="C17" s="53" t="s">
        <v>78</v>
      </c>
    </row>
    <row r="18" spans="1:3" x14ac:dyDescent="0.5">
      <c r="A18" s="52">
        <v>14</v>
      </c>
      <c r="B18" s="47" t="s">
        <v>13</v>
      </c>
      <c r="C18" s="53" t="s">
        <v>90</v>
      </c>
    </row>
    <row r="19" spans="1:3" x14ac:dyDescent="0.5">
      <c r="A19" s="52">
        <v>15</v>
      </c>
      <c r="B19" s="47" t="s">
        <v>14</v>
      </c>
      <c r="C19" s="53" t="s">
        <v>33</v>
      </c>
    </row>
    <row r="20" spans="1:3" x14ac:dyDescent="0.5">
      <c r="A20" s="52">
        <v>16</v>
      </c>
      <c r="B20" s="47" t="s">
        <v>15</v>
      </c>
      <c r="C20" s="53" t="s">
        <v>33</v>
      </c>
    </row>
    <row r="21" spans="1:3" x14ac:dyDescent="0.5">
      <c r="A21" s="52">
        <v>17</v>
      </c>
      <c r="B21" s="47" t="s">
        <v>16</v>
      </c>
      <c r="C21" s="53" t="s">
        <v>121</v>
      </c>
    </row>
    <row r="22" spans="1:3" x14ac:dyDescent="0.5">
      <c r="A22" s="52">
        <v>18</v>
      </c>
      <c r="B22" s="47" t="s">
        <v>17</v>
      </c>
      <c r="C22" s="53" t="s">
        <v>33</v>
      </c>
    </row>
    <row r="23" spans="1:3" x14ac:dyDescent="0.5">
      <c r="A23" s="52">
        <v>19</v>
      </c>
      <c r="B23" s="47" t="s">
        <v>18</v>
      </c>
      <c r="C23" s="53" t="s">
        <v>121</v>
      </c>
    </row>
    <row r="24" spans="1:3" x14ac:dyDescent="0.5">
      <c r="A24" s="58"/>
      <c r="B24" s="77" t="s">
        <v>99</v>
      </c>
      <c r="C24" s="78"/>
    </row>
    <row r="25" spans="1:3" ht="46.5" customHeight="1" x14ac:dyDescent="0.5">
      <c r="A25" s="52">
        <v>20</v>
      </c>
      <c r="B25" s="60" t="s">
        <v>102</v>
      </c>
      <c r="C25" s="60" t="s">
        <v>100</v>
      </c>
    </row>
    <row r="26" spans="1:3" ht="39" customHeight="1" x14ac:dyDescent="0.5">
      <c r="A26" s="52">
        <v>21</v>
      </c>
      <c r="B26" s="61" t="s">
        <v>103</v>
      </c>
      <c r="C26" s="60" t="s">
        <v>100</v>
      </c>
    </row>
    <row r="27" spans="1:3" ht="25.5" customHeight="1" x14ac:dyDescent="0.5">
      <c r="A27" s="52">
        <v>22</v>
      </c>
      <c r="B27" s="59" t="s">
        <v>104</v>
      </c>
      <c r="C27" s="60" t="s">
        <v>100</v>
      </c>
    </row>
    <row r="28" spans="1:3" ht="29.25" customHeight="1" x14ac:dyDescent="0.5">
      <c r="A28" s="52">
        <v>23</v>
      </c>
      <c r="B28" s="59" t="s">
        <v>105</v>
      </c>
      <c r="C28" s="60" t="s">
        <v>100</v>
      </c>
    </row>
    <row r="29" spans="1:3" x14ac:dyDescent="0.5">
      <c r="A29" s="52">
        <v>24</v>
      </c>
      <c r="B29" s="59" t="s">
        <v>106</v>
      </c>
      <c r="C29" s="60" t="s">
        <v>100</v>
      </c>
    </row>
    <row r="30" spans="1:3" x14ac:dyDescent="0.5">
      <c r="A30" s="52">
        <v>25</v>
      </c>
      <c r="B30" s="59" t="s">
        <v>107</v>
      </c>
      <c r="C30" s="60" t="s">
        <v>100</v>
      </c>
    </row>
    <row r="31" spans="1:3" x14ac:dyDescent="0.5">
      <c r="A31" s="52">
        <v>26</v>
      </c>
      <c r="B31" s="59" t="s">
        <v>108</v>
      </c>
      <c r="C31" s="60" t="s">
        <v>100</v>
      </c>
    </row>
    <row r="32" spans="1:3" x14ac:dyDescent="0.5">
      <c r="A32" s="64"/>
    </row>
    <row r="33" spans="1:1" x14ac:dyDescent="0.5">
      <c r="A33" s="62"/>
    </row>
    <row r="34" spans="1:1" ht="65.25" customHeight="1" x14ac:dyDescent="0.5">
      <c r="A34" s="62"/>
    </row>
  </sheetData>
  <mergeCells count="5">
    <mergeCell ref="B24:C24"/>
    <mergeCell ref="A2:C2"/>
    <mergeCell ref="B3:C3"/>
    <mergeCell ref="B13:C13"/>
    <mergeCell ref="A1:C1"/>
  </mergeCells>
  <phoneticPr fontId="1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2"/>
  <sheetViews>
    <sheetView view="pageBreakPreview" topLeftCell="A10" zoomScale="60" zoomScaleNormal="59" workbookViewId="0">
      <selection activeCell="C17" sqref="C17"/>
    </sheetView>
  </sheetViews>
  <sheetFormatPr defaultColWidth="40.140625" defaultRowHeight="31.5" x14ac:dyDescent="0.5"/>
  <cols>
    <col min="1" max="1" width="10.5703125" style="48" customWidth="1"/>
    <col min="2" max="2" width="79.7109375" style="51" customWidth="1"/>
    <col min="3" max="3" width="85.85546875" style="56" customWidth="1"/>
    <col min="4" max="16384" width="40.140625" style="46"/>
  </cols>
  <sheetData>
    <row r="1" spans="1:3" ht="136.5" customHeight="1" x14ac:dyDescent="0.5">
      <c r="A1" s="83"/>
      <c r="B1" s="84"/>
      <c r="C1" s="85"/>
    </row>
    <row r="2" spans="1:3" ht="50.25" customHeight="1" x14ac:dyDescent="0.5">
      <c r="A2" s="79" t="s">
        <v>114</v>
      </c>
      <c r="B2" s="80"/>
      <c r="C2" s="80"/>
    </row>
    <row r="3" spans="1:3" x14ac:dyDescent="0.5">
      <c r="A3" s="63"/>
      <c r="B3" s="81" t="s">
        <v>115</v>
      </c>
      <c r="C3" s="81"/>
    </row>
    <row r="4" spans="1:3" x14ac:dyDescent="0.5">
      <c r="A4" s="52">
        <v>1</v>
      </c>
      <c r="B4" s="47" t="s">
        <v>3</v>
      </c>
      <c r="C4" s="55" t="s">
        <v>32</v>
      </c>
    </row>
    <row r="5" spans="1:3" x14ac:dyDescent="0.5">
      <c r="A5" s="52">
        <v>2</v>
      </c>
      <c r="B5" s="47" t="s">
        <v>5</v>
      </c>
      <c r="C5" s="55" t="s">
        <v>33</v>
      </c>
    </row>
    <row r="6" spans="1:3" x14ac:dyDescent="0.5">
      <c r="A6" s="52">
        <v>3</v>
      </c>
      <c r="B6" s="47" t="s">
        <v>34</v>
      </c>
      <c r="C6" s="55" t="s">
        <v>73</v>
      </c>
    </row>
    <row r="7" spans="1:3" x14ac:dyDescent="0.5">
      <c r="A7" s="52">
        <v>4</v>
      </c>
      <c r="B7" s="47" t="s">
        <v>7</v>
      </c>
      <c r="C7" s="55" t="s">
        <v>73</v>
      </c>
    </row>
    <row r="8" spans="1:3" x14ac:dyDescent="0.5">
      <c r="A8" s="52">
        <v>5</v>
      </c>
      <c r="B8" s="47" t="s">
        <v>8</v>
      </c>
      <c r="C8" s="55" t="s">
        <v>37</v>
      </c>
    </row>
    <row r="9" spans="1:3" x14ac:dyDescent="0.5">
      <c r="A9" s="52">
        <v>6</v>
      </c>
      <c r="B9" s="47" t="s">
        <v>9</v>
      </c>
      <c r="C9" s="55" t="s">
        <v>74</v>
      </c>
    </row>
    <row r="10" spans="1:3" ht="46.5" customHeight="1" x14ac:dyDescent="0.5">
      <c r="A10" s="52">
        <v>7</v>
      </c>
      <c r="B10" s="47" t="s">
        <v>10</v>
      </c>
      <c r="C10" s="55" t="s">
        <v>76</v>
      </c>
    </row>
    <row r="11" spans="1:3" x14ac:dyDescent="0.5">
      <c r="A11" s="52">
        <v>8</v>
      </c>
      <c r="B11" s="47" t="s">
        <v>39</v>
      </c>
      <c r="C11" s="55" t="s">
        <v>73</v>
      </c>
    </row>
    <row r="12" spans="1:3" x14ac:dyDescent="0.5">
      <c r="A12" s="52">
        <v>9</v>
      </c>
      <c r="B12" s="47" t="s">
        <v>11</v>
      </c>
      <c r="C12" s="55" t="s">
        <v>77</v>
      </c>
    </row>
    <row r="13" spans="1:3" x14ac:dyDescent="0.5">
      <c r="A13" s="52">
        <v>10</v>
      </c>
      <c r="B13" s="47" t="s">
        <v>12</v>
      </c>
      <c r="C13" s="55" t="s">
        <v>78</v>
      </c>
    </row>
    <row r="14" spans="1:3" x14ac:dyDescent="0.5">
      <c r="A14" s="52">
        <v>11</v>
      </c>
      <c r="B14" s="47" t="s">
        <v>13</v>
      </c>
      <c r="C14" s="55" t="s">
        <v>40</v>
      </c>
    </row>
    <row r="15" spans="1:3" x14ac:dyDescent="0.5">
      <c r="A15" s="52">
        <v>12</v>
      </c>
      <c r="B15" s="47" t="s">
        <v>14</v>
      </c>
      <c r="C15" s="55" t="s">
        <v>33</v>
      </c>
    </row>
    <row r="16" spans="1:3" x14ac:dyDescent="0.5">
      <c r="A16" s="52">
        <v>13</v>
      </c>
      <c r="B16" s="47" t="s">
        <v>15</v>
      </c>
      <c r="C16" s="55" t="s">
        <v>41</v>
      </c>
    </row>
    <row r="17" spans="1:3" x14ac:dyDescent="0.5">
      <c r="A17" s="52">
        <v>14</v>
      </c>
      <c r="B17" s="47" t="s">
        <v>16</v>
      </c>
      <c r="C17" s="53" t="s">
        <v>122</v>
      </c>
    </row>
    <row r="18" spans="1:3" x14ac:dyDescent="0.5">
      <c r="A18" s="52">
        <v>15</v>
      </c>
      <c r="B18" s="47" t="s">
        <v>17</v>
      </c>
      <c r="C18" s="55" t="s">
        <v>33</v>
      </c>
    </row>
    <row r="19" spans="1:3" x14ac:dyDescent="0.5">
      <c r="A19" s="52">
        <v>16</v>
      </c>
      <c r="B19" s="47" t="s">
        <v>18</v>
      </c>
      <c r="C19" s="53" t="s">
        <v>121</v>
      </c>
    </row>
    <row r="20" spans="1:3" x14ac:dyDescent="0.5">
      <c r="A20" s="52">
        <v>17</v>
      </c>
      <c r="B20" s="47" t="s">
        <v>42</v>
      </c>
      <c r="C20" s="55" t="s">
        <v>93</v>
      </c>
    </row>
    <row r="21" spans="1:3" ht="41.25" customHeight="1" x14ac:dyDescent="0.5">
      <c r="A21" s="52">
        <v>18</v>
      </c>
      <c r="B21" s="47" t="s">
        <v>43</v>
      </c>
      <c r="C21" s="55" t="s">
        <v>33</v>
      </c>
    </row>
    <row r="22" spans="1:3" x14ac:dyDescent="0.5">
      <c r="A22" s="52">
        <v>19</v>
      </c>
      <c r="B22" s="47" t="s">
        <v>91</v>
      </c>
      <c r="C22" s="55" t="s">
        <v>69</v>
      </c>
    </row>
    <row r="23" spans="1:3" ht="41.25" customHeight="1" x14ac:dyDescent="0.5">
      <c r="A23" s="58"/>
      <c r="B23" s="77" t="s">
        <v>99</v>
      </c>
      <c r="C23" s="78"/>
    </row>
    <row r="24" spans="1:3" ht="41.25" customHeight="1" x14ac:dyDescent="0.5">
      <c r="A24" s="52">
        <v>20</v>
      </c>
      <c r="B24" s="60" t="s">
        <v>102</v>
      </c>
      <c r="C24" s="60" t="s">
        <v>100</v>
      </c>
    </row>
    <row r="25" spans="1:3" ht="31.5" customHeight="1" x14ac:dyDescent="0.5">
      <c r="A25" s="52">
        <v>21</v>
      </c>
      <c r="B25" s="61" t="s">
        <v>103</v>
      </c>
      <c r="C25" s="60" t="s">
        <v>100</v>
      </c>
    </row>
    <row r="26" spans="1:3" x14ac:dyDescent="0.5">
      <c r="A26" s="52">
        <v>22</v>
      </c>
      <c r="B26" s="59" t="s">
        <v>104</v>
      </c>
      <c r="C26" s="60" t="s">
        <v>100</v>
      </c>
    </row>
    <row r="27" spans="1:3" x14ac:dyDescent="0.5">
      <c r="A27" s="52">
        <v>23</v>
      </c>
      <c r="B27" s="59" t="s">
        <v>105</v>
      </c>
      <c r="C27" s="60" t="s">
        <v>100</v>
      </c>
    </row>
    <row r="28" spans="1:3" x14ac:dyDescent="0.5">
      <c r="A28" s="52">
        <v>24</v>
      </c>
      <c r="B28" s="59" t="s">
        <v>106</v>
      </c>
      <c r="C28" s="60" t="s">
        <v>100</v>
      </c>
    </row>
    <row r="29" spans="1:3" x14ac:dyDescent="0.5">
      <c r="A29" s="52">
        <v>25</v>
      </c>
      <c r="B29" s="59" t="s">
        <v>107</v>
      </c>
      <c r="C29" s="60" t="s">
        <v>100</v>
      </c>
    </row>
    <row r="30" spans="1:3" ht="33.75" customHeight="1" x14ac:dyDescent="0.5">
      <c r="A30" s="52">
        <v>26</v>
      </c>
      <c r="B30" s="59" t="s">
        <v>108</v>
      </c>
      <c r="C30" s="60" t="s">
        <v>100</v>
      </c>
    </row>
    <row r="31" spans="1:3" ht="72" customHeight="1" x14ac:dyDescent="0.5">
      <c r="A31" s="88" t="s">
        <v>111</v>
      </c>
      <c r="B31" s="89"/>
      <c r="C31" s="90"/>
    </row>
    <row r="32" spans="1:3" ht="66.75" customHeight="1" x14ac:dyDescent="0.5">
      <c r="A32" s="86"/>
      <c r="B32" s="87"/>
      <c r="C32" s="87"/>
    </row>
  </sheetData>
  <mergeCells count="6">
    <mergeCell ref="A32:C32"/>
    <mergeCell ref="A31:C31"/>
    <mergeCell ref="A1:C1"/>
    <mergeCell ref="A2:C2"/>
    <mergeCell ref="B23:C23"/>
    <mergeCell ref="B3:C3"/>
  </mergeCells>
  <phoneticPr fontId="1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32"/>
  <sheetViews>
    <sheetView view="pageBreakPreview" topLeftCell="A13" zoomScale="60" zoomScaleNormal="60" workbookViewId="0">
      <selection activeCell="C19" sqref="C19"/>
    </sheetView>
  </sheetViews>
  <sheetFormatPr defaultColWidth="40.140625" defaultRowHeight="53.25" customHeight="1" x14ac:dyDescent="0.5"/>
  <cols>
    <col min="1" max="1" width="10.5703125" style="48" customWidth="1"/>
    <col min="2" max="2" width="67.85546875" style="51" customWidth="1"/>
    <col min="3" max="3" width="102.85546875" style="51" customWidth="1"/>
    <col min="4" max="16384" width="40.140625" style="46"/>
  </cols>
  <sheetData>
    <row r="1" spans="1:256" s="54" customFormat="1" ht="135" customHeight="1" x14ac:dyDescent="0.5">
      <c r="A1" s="91"/>
      <c r="B1" s="91"/>
      <c r="C1" s="91"/>
      <c r="D1" s="91"/>
      <c r="E1" s="91"/>
      <c r="F1" s="91"/>
      <c r="G1" s="91"/>
      <c r="H1" s="91" t="s">
        <v>92</v>
      </c>
      <c r="I1" s="91"/>
      <c r="J1" s="91"/>
      <c r="K1" s="91"/>
      <c r="L1" s="91" t="s">
        <v>92</v>
      </c>
      <c r="M1" s="91"/>
      <c r="N1" s="91"/>
      <c r="O1" s="91"/>
      <c r="P1" s="91" t="s">
        <v>92</v>
      </c>
      <c r="Q1" s="91"/>
      <c r="R1" s="91"/>
      <c r="S1" s="91"/>
      <c r="T1" s="91" t="s">
        <v>92</v>
      </c>
      <c r="U1" s="91"/>
      <c r="V1" s="91"/>
      <c r="W1" s="91"/>
      <c r="X1" s="91" t="s">
        <v>92</v>
      </c>
      <c r="Y1" s="91"/>
      <c r="Z1" s="91"/>
      <c r="AA1" s="91"/>
      <c r="AB1" s="91" t="s">
        <v>92</v>
      </c>
      <c r="AC1" s="91"/>
      <c r="AD1" s="91"/>
      <c r="AE1" s="91"/>
      <c r="AF1" s="91" t="s">
        <v>92</v>
      </c>
      <c r="AG1" s="91"/>
      <c r="AH1" s="91"/>
      <c r="AI1" s="91"/>
      <c r="AJ1" s="91" t="s">
        <v>92</v>
      </c>
      <c r="AK1" s="91"/>
      <c r="AL1" s="91"/>
      <c r="AM1" s="91"/>
      <c r="AN1" s="91" t="s">
        <v>92</v>
      </c>
      <c r="AO1" s="91"/>
      <c r="AP1" s="91"/>
      <c r="AQ1" s="91"/>
      <c r="AR1" s="91" t="s">
        <v>92</v>
      </c>
      <c r="AS1" s="91"/>
      <c r="AT1" s="91"/>
      <c r="AU1" s="91"/>
      <c r="AV1" s="91" t="s">
        <v>92</v>
      </c>
      <c r="AW1" s="91"/>
      <c r="AX1" s="91"/>
      <c r="AY1" s="91"/>
      <c r="AZ1" s="91" t="s">
        <v>92</v>
      </c>
      <c r="BA1" s="91"/>
      <c r="BB1" s="91"/>
      <c r="BC1" s="91"/>
      <c r="BD1" s="91" t="s">
        <v>92</v>
      </c>
      <c r="BE1" s="91"/>
      <c r="BF1" s="91"/>
      <c r="BG1" s="91"/>
      <c r="BH1" s="91" t="s">
        <v>92</v>
      </c>
      <c r="BI1" s="91"/>
      <c r="BJ1" s="91"/>
      <c r="BK1" s="91"/>
      <c r="BL1" s="91" t="s">
        <v>92</v>
      </c>
      <c r="BM1" s="91"/>
      <c r="BN1" s="91"/>
      <c r="BO1" s="91"/>
      <c r="BP1" s="91" t="s">
        <v>92</v>
      </c>
      <c r="BQ1" s="91"/>
      <c r="BR1" s="91"/>
      <c r="BS1" s="91"/>
      <c r="BT1" s="91" t="s">
        <v>92</v>
      </c>
      <c r="BU1" s="91"/>
      <c r="BV1" s="91"/>
      <c r="BW1" s="91"/>
      <c r="BX1" s="91" t="s">
        <v>92</v>
      </c>
      <c r="BY1" s="91"/>
      <c r="BZ1" s="91"/>
      <c r="CA1" s="91"/>
      <c r="CB1" s="91" t="s">
        <v>92</v>
      </c>
      <c r="CC1" s="91"/>
      <c r="CD1" s="91"/>
      <c r="CE1" s="91"/>
      <c r="CF1" s="91" t="s">
        <v>92</v>
      </c>
      <c r="CG1" s="91"/>
      <c r="CH1" s="91"/>
      <c r="CI1" s="91"/>
      <c r="CJ1" s="91" t="s">
        <v>92</v>
      </c>
      <c r="CK1" s="91"/>
      <c r="CL1" s="91"/>
      <c r="CM1" s="91"/>
      <c r="CN1" s="91" t="s">
        <v>92</v>
      </c>
      <c r="CO1" s="91"/>
      <c r="CP1" s="91"/>
      <c r="CQ1" s="91"/>
      <c r="CR1" s="91" t="s">
        <v>92</v>
      </c>
      <c r="CS1" s="91"/>
      <c r="CT1" s="91"/>
      <c r="CU1" s="91"/>
      <c r="CV1" s="91" t="s">
        <v>92</v>
      </c>
      <c r="CW1" s="91"/>
      <c r="CX1" s="91"/>
      <c r="CY1" s="91"/>
      <c r="CZ1" s="91" t="s">
        <v>92</v>
      </c>
      <c r="DA1" s="91"/>
      <c r="DB1" s="91"/>
      <c r="DC1" s="91"/>
      <c r="DD1" s="91" t="s">
        <v>92</v>
      </c>
      <c r="DE1" s="91"/>
      <c r="DF1" s="91"/>
      <c r="DG1" s="91"/>
      <c r="DH1" s="91" t="s">
        <v>92</v>
      </c>
      <c r="DI1" s="91"/>
      <c r="DJ1" s="91"/>
      <c r="DK1" s="91"/>
      <c r="DL1" s="91" t="s">
        <v>92</v>
      </c>
      <c r="DM1" s="91"/>
      <c r="DN1" s="91"/>
      <c r="DO1" s="91"/>
      <c r="DP1" s="91" t="s">
        <v>92</v>
      </c>
      <c r="DQ1" s="91"/>
      <c r="DR1" s="91"/>
      <c r="DS1" s="91"/>
      <c r="DT1" s="91" t="s">
        <v>92</v>
      </c>
      <c r="DU1" s="91"/>
      <c r="DV1" s="91"/>
      <c r="DW1" s="91"/>
      <c r="DX1" s="91" t="s">
        <v>92</v>
      </c>
      <c r="DY1" s="91"/>
      <c r="DZ1" s="91"/>
      <c r="EA1" s="91"/>
      <c r="EB1" s="91" t="s">
        <v>92</v>
      </c>
      <c r="EC1" s="91"/>
      <c r="ED1" s="91"/>
      <c r="EE1" s="91"/>
      <c r="EF1" s="91" t="s">
        <v>92</v>
      </c>
      <c r="EG1" s="91"/>
      <c r="EH1" s="91"/>
      <c r="EI1" s="91"/>
      <c r="EJ1" s="91" t="s">
        <v>92</v>
      </c>
      <c r="EK1" s="91"/>
      <c r="EL1" s="91"/>
      <c r="EM1" s="91"/>
      <c r="EN1" s="91" t="s">
        <v>92</v>
      </c>
      <c r="EO1" s="91"/>
      <c r="EP1" s="91"/>
      <c r="EQ1" s="91"/>
      <c r="ER1" s="91" t="s">
        <v>92</v>
      </c>
      <c r="ES1" s="91"/>
      <c r="ET1" s="91"/>
      <c r="EU1" s="91"/>
      <c r="EV1" s="91" t="s">
        <v>92</v>
      </c>
      <c r="EW1" s="91"/>
      <c r="EX1" s="91"/>
      <c r="EY1" s="91"/>
      <c r="EZ1" s="91" t="s">
        <v>92</v>
      </c>
      <c r="FA1" s="91"/>
      <c r="FB1" s="91"/>
      <c r="FC1" s="91"/>
      <c r="FD1" s="91" t="s">
        <v>92</v>
      </c>
      <c r="FE1" s="91"/>
      <c r="FF1" s="91"/>
      <c r="FG1" s="91"/>
      <c r="FH1" s="91" t="s">
        <v>92</v>
      </c>
      <c r="FI1" s="91"/>
      <c r="FJ1" s="91"/>
      <c r="FK1" s="91"/>
      <c r="FL1" s="91" t="s">
        <v>92</v>
      </c>
      <c r="FM1" s="91"/>
      <c r="FN1" s="91"/>
      <c r="FO1" s="91"/>
      <c r="FP1" s="91" t="s">
        <v>92</v>
      </c>
      <c r="FQ1" s="91"/>
      <c r="FR1" s="91"/>
      <c r="FS1" s="91"/>
      <c r="FT1" s="91" t="s">
        <v>92</v>
      </c>
      <c r="FU1" s="91"/>
      <c r="FV1" s="91"/>
      <c r="FW1" s="91"/>
      <c r="FX1" s="91" t="s">
        <v>92</v>
      </c>
      <c r="FY1" s="91"/>
      <c r="FZ1" s="91"/>
      <c r="GA1" s="91"/>
      <c r="GB1" s="91" t="s">
        <v>92</v>
      </c>
      <c r="GC1" s="91"/>
      <c r="GD1" s="91"/>
      <c r="GE1" s="91"/>
      <c r="GF1" s="91" t="s">
        <v>92</v>
      </c>
      <c r="GG1" s="91"/>
      <c r="GH1" s="91"/>
      <c r="GI1" s="91"/>
      <c r="GJ1" s="91" t="s">
        <v>92</v>
      </c>
      <c r="GK1" s="91"/>
      <c r="GL1" s="91"/>
      <c r="GM1" s="91"/>
      <c r="GN1" s="91" t="s">
        <v>92</v>
      </c>
      <c r="GO1" s="91"/>
      <c r="GP1" s="91"/>
      <c r="GQ1" s="91"/>
      <c r="GR1" s="91" t="s">
        <v>92</v>
      </c>
      <c r="GS1" s="91"/>
      <c r="GT1" s="91"/>
      <c r="GU1" s="91"/>
      <c r="GV1" s="91" t="s">
        <v>92</v>
      </c>
      <c r="GW1" s="91"/>
      <c r="GX1" s="91"/>
      <c r="GY1" s="91"/>
      <c r="GZ1" s="91" t="s">
        <v>92</v>
      </c>
      <c r="HA1" s="91"/>
      <c r="HB1" s="91"/>
      <c r="HC1" s="91"/>
      <c r="HD1" s="91" t="s">
        <v>92</v>
      </c>
      <c r="HE1" s="91"/>
      <c r="HF1" s="91"/>
      <c r="HG1" s="91"/>
      <c r="HH1" s="91" t="s">
        <v>92</v>
      </c>
      <c r="HI1" s="91"/>
      <c r="HJ1" s="91"/>
      <c r="HK1" s="91"/>
      <c r="HL1" s="91" t="s">
        <v>92</v>
      </c>
      <c r="HM1" s="91"/>
      <c r="HN1" s="91"/>
      <c r="HO1" s="91"/>
      <c r="HP1" s="91" t="s">
        <v>92</v>
      </c>
      <c r="HQ1" s="91"/>
      <c r="HR1" s="91"/>
      <c r="HS1" s="91"/>
      <c r="HT1" s="91" t="s">
        <v>92</v>
      </c>
      <c r="HU1" s="91"/>
      <c r="HV1" s="91"/>
      <c r="HW1" s="91"/>
      <c r="HX1" s="91" t="s">
        <v>92</v>
      </c>
      <c r="HY1" s="91"/>
      <c r="HZ1" s="91"/>
      <c r="IA1" s="91"/>
      <c r="IB1" s="91" t="s">
        <v>92</v>
      </c>
      <c r="IC1" s="91"/>
      <c r="ID1" s="91"/>
      <c r="IE1" s="91"/>
      <c r="IF1" s="91" t="s">
        <v>92</v>
      </c>
      <c r="IG1" s="91"/>
      <c r="IH1" s="91"/>
      <c r="II1" s="91"/>
      <c r="IJ1" s="91" t="s">
        <v>92</v>
      </c>
      <c r="IK1" s="91"/>
      <c r="IL1" s="91"/>
      <c r="IM1" s="91"/>
      <c r="IN1" s="91" t="s">
        <v>92</v>
      </c>
      <c r="IO1" s="91"/>
      <c r="IP1" s="91"/>
      <c r="IQ1" s="91"/>
      <c r="IR1" s="91" t="s">
        <v>92</v>
      </c>
      <c r="IS1" s="91"/>
      <c r="IT1" s="91"/>
      <c r="IU1" s="91"/>
      <c r="IV1" s="91" t="s">
        <v>92</v>
      </c>
    </row>
    <row r="2" spans="1:256" ht="42" customHeight="1" x14ac:dyDescent="0.5">
      <c r="A2" s="79" t="s">
        <v>116</v>
      </c>
      <c r="B2" s="80"/>
      <c r="C2" s="80"/>
    </row>
    <row r="3" spans="1:256" ht="53.25" customHeight="1" x14ac:dyDescent="0.5">
      <c r="A3" s="63"/>
      <c r="B3" s="81" t="s">
        <v>117</v>
      </c>
      <c r="C3" s="81"/>
    </row>
    <row r="4" spans="1:256" ht="53.25" customHeight="1" x14ac:dyDescent="0.5">
      <c r="A4" s="52">
        <v>1</v>
      </c>
      <c r="B4" s="47" t="s">
        <v>3</v>
      </c>
      <c r="C4" s="53" t="s">
        <v>70</v>
      </c>
    </row>
    <row r="5" spans="1:256" ht="53.25" customHeight="1" x14ac:dyDescent="0.5">
      <c r="A5" s="52">
        <v>2</v>
      </c>
      <c r="B5" s="47" t="s">
        <v>5</v>
      </c>
      <c r="C5" s="53" t="s">
        <v>41</v>
      </c>
    </row>
    <row r="6" spans="1:256" ht="53.25" customHeight="1" x14ac:dyDescent="0.5">
      <c r="A6" s="52">
        <v>3</v>
      </c>
      <c r="B6" s="47" t="s">
        <v>34</v>
      </c>
      <c r="C6" s="53" t="s">
        <v>72</v>
      </c>
    </row>
    <row r="7" spans="1:256" ht="53.25" customHeight="1" x14ac:dyDescent="0.5">
      <c r="A7" s="52">
        <v>4</v>
      </c>
      <c r="B7" s="47" t="s">
        <v>7</v>
      </c>
      <c r="C7" s="53" t="s">
        <v>72</v>
      </c>
    </row>
    <row r="8" spans="1:256" ht="53.25" customHeight="1" x14ac:dyDescent="0.5">
      <c r="A8" s="52">
        <v>5</v>
      </c>
      <c r="B8" s="47" t="s">
        <v>8</v>
      </c>
      <c r="C8" s="53" t="s">
        <v>71</v>
      </c>
    </row>
    <row r="9" spans="1:256" ht="53.25" customHeight="1" x14ac:dyDescent="0.5">
      <c r="A9" s="52">
        <v>6</v>
      </c>
      <c r="B9" s="47" t="s">
        <v>9</v>
      </c>
      <c r="C9" s="53" t="s">
        <v>74</v>
      </c>
    </row>
    <row r="10" spans="1:256" ht="53.25" customHeight="1" x14ac:dyDescent="0.5">
      <c r="A10" s="52">
        <v>7</v>
      </c>
      <c r="B10" s="47" t="s">
        <v>10</v>
      </c>
      <c r="C10" s="53" t="s">
        <v>76</v>
      </c>
    </row>
    <row r="11" spans="1:256" ht="53.25" customHeight="1" x14ac:dyDescent="0.5">
      <c r="A11" s="52">
        <v>8</v>
      </c>
      <c r="B11" s="47" t="s">
        <v>39</v>
      </c>
      <c r="C11" s="53" t="s">
        <v>73</v>
      </c>
    </row>
    <row r="12" spans="1:256" ht="53.25" customHeight="1" x14ac:dyDescent="0.5">
      <c r="A12" s="52">
        <v>9</v>
      </c>
      <c r="B12" s="47" t="s">
        <v>11</v>
      </c>
      <c r="C12" s="53" t="s">
        <v>77</v>
      </c>
    </row>
    <row r="13" spans="1:256" ht="53.25" customHeight="1" x14ac:dyDescent="0.5">
      <c r="A13" s="52">
        <v>10</v>
      </c>
      <c r="B13" s="47" t="s">
        <v>12</v>
      </c>
      <c r="C13" s="53" t="s">
        <v>79</v>
      </c>
    </row>
    <row r="14" spans="1:256" ht="53.25" customHeight="1" x14ac:dyDescent="0.5">
      <c r="A14" s="52">
        <v>11</v>
      </c>
      <c r="B14" s="47" t="s">
        <v>13</v>
      </c>
      <c r="C14" s="53" t="s">
        <v>79</v>
      </c>
    </row>
    <row r="15" spans="1:256" ht="53.25" customHeight="1" x14ac:dyDescent="0.5">
      <c r="A15" s="52">
        <v>12</v>
      </c>
      <c r="B15" s="47" t="s">
        <v>14</v>
      </c>
      <c r="C15" s="53" t="s">
        <v>41</v>
      </c>
    </row>
    <row r="16" spans="1:256" ht="53.25" customHeight="1" x14ac:dyDescent="0.5">
      <c r="A16" s="52">
        <v>13</v>
      </c>
      <c r="B16" s="47" t="s">
        <v>15</v>
      </c>
      <c r="C16" s="53" t="s">
        <v>41</v>
      </c>
    </row>
    <row r="17" spans="1:3" ht="53.25" customHeight="1" x14ac:dyDescent="0.5">
      <c r="A17" s="52">
        <v>14</v>
      </c>
      <c r="B17" s="47" t="s">
        <v>16</v>
      </c>
      <c r="C17" s="53" t="s">
        <v>122</v>
      </c>
    </row>
    <row r="18" spans="1:3" ht="53.25" customHeight="1" x14ac:dyDescent="0.5">
      <c r="A18" s="52">
        <v>15</v>
      </c>
      <c r="B18" s="47" t="s">
        <v>17</v>
      </c>
      <c r="C18" s="53" t="s">
        <v>41</v>
      </c>
    </row>
    <row r="19" spans="1:3" ht="53.25" customHeight="1" x14ac:dyDescent="0.5">
      <c r="A19" s="52">
        <v>16</v>
      </c>
      <c r="B19" s="47" t="s">
        <v>18</v>
      </c>
      <c r="C19" s="53" t="s">
        <v>122</v>
      </c>
    </row>
    <row r="20" spans="1:3" ht="53.25" customHeight="1" x14ac:dyDescent="0.5">
      <c r="A20" s="52">
        <v>17</v>
      </c>
      <c r="B20" s="47" t="s">
        <v>42</v>
      </c>
      <c r="C20" s="53" t="s">
        <v>94</v>
      </c>
    </row>
    <row r="21" spans="1:3" ht="53.25" customHeight="1" x14ac:dyDescent="0.5">
      <c r="A21" s="52">
        <v>18</v>
      </c>
      <c r="B21" s="47" t="s">
        <v>43</v>
      </c>
      <c r="C21" s="53" t="s">
        <v>41</v>
      </c>
    </row>
    <row r="22" spans="1:3" ht="53.25" customHeight="1" x14ac:dyDescent="0.5">
      <c r="A22" s="52">
        <v>19</v>
      </c>
      <c r="B22" s="47" t="s">
        <v>91</v>
      </c>
      <c r="C22" s="53" t="s">
        <v>69</v>
      </c>
    </row>
    <row r="23" spans="1:3" ht="34.5" customHeight="1" x14ac:dyDescent="0.5">
      <c r="A23" s="77" t="s">
        <v>99</v>
      </c>
      <c r="B23" s="94"/>
      <c r="C23" s="78"/>
    </row>
    <row r="24" spans="1:3" ht="33" customHeight="1" x14ac:dyDescent="0.5">
      <c r="A24" s="52">
        <v>20</v>
      </c>
      <c r="B24" s="60" t="s">
        <v>102</v>
      </c>
      <c r="C24" s="60" t="s">
        <v>100</v>
      </c>
    </row>
    <row r="25" spans="1:3" ht="39.75" customHeight="1" x14ac:dyDescent="0.5">
      <c r="A25" s="52">
        <v>21</v>
      </c>
      <c r="B25" s="61" t="s">
        <v>103</v>
      </c>
      <c r="C25" s="60" t="s">
        <v>109</v>
      </c>
    </row>
    <row r="26" spans="1:3" ht="31.5" customHeight="1" x14ac:dyDescent="0.5">
      <c r="A26" s="52">
        <v>22</v>
      </c>
      <c r="B26" s="59" t="s">
        <v>104</v>
      </c>
      <c r="C26" s="60" t="s">
        <v>109</v>
      </c>
    </row>
    <row r="27" spans="1:3" ht="28.5" customHeight="1" x14ac:dyDescent="0.5">
      <c r="A27" s="52">
        <v>23</v>
      </c>
      <c r="B27" s="59" t="s">
        <v>105</v>
      </c>
      <c r="C27" s="60" t="s">
        <v>109</v>
      </c>
    </row>
    <row r="28" spans="1:3" ht="32.25" customHeight="1" x14ac:dyDescent="0.5">
      <c r="A28" s="52">
        <v>24</v>
      </c>
      <c r="B28" s="59" t="s">
        <v>106</v>
      </c>
      <c r="C28" s="60" t="s">
        <v>109</v>
      </c>
    </row>
    <row r="29" spans="1:3" ht="28.5" customHeight="1" x14ac:dyDescent="0.5">
      <c r="A29" s="52">
        <v>25</v>
      </c>
      <c r="B29" s="59" t="s">
        <v>107</v>
      </c>
      <c r="C29" s="60" t="s">
        <v>109</v>
      </c>
    </row>
    <row r="30" spans="1:3" ht="25.5" customHeight="1" x14ac:dyDescent="0.5">
      <c r="A30" s="52">
        <v>26</v>
      </c>
      <c r="B30" s="59" t="s">
        <v>108</v>
      </c>
      <c r="C30" s="60" t="s">
        <v>109</v>
      </c>
    </row>
    <row r="31" spans="1:3" ht="79.5" customHeight="1" x14ac:dyDescent="0.5">
      <c r="A31" s="88" t="s">
        <v>111</v>
      </c>
      <c r="B31" s="92"/>
      <c r="C31" s="93"/>
    </row>
    <row r="32" spans="1:3" ht="66" customHeight="1" x14ac:dyDescent="0.5"/>
  </sheetData>
  <mergeCells count="69">
    <mergeCell ref="X1:AA1"/>
    <mergeCell ref="AB1:AE1"/>
    <mergeCell ref="AF1:AI1"/>
    <mergeCell ref="AJ1:AM1"/>
    <mergeCell ref="H1:K1"/>
    <mergeCell ref="L1:O1"/>
    <mergeCell ref="P1:S1"/>
    <mergeCell ref="T1:W1"/>
    <mergeCell ref="EB1:EE1"/>
    <mergeCell ref="EF1:EI1"/>
    <mergeCell ref="IB1:IE1"/>
    <mergeCell ref="IF1:II1"/>
    <mergeCell ref="FP1:FS1"/>
    <mergeCell ref="HX1:IA1"/>
    <mergeCell ref="A31:C31"/>
    <mergeCell ref="A23:C23"/>
    <mergeCell ref="D1:G1"/>
    <mergeCell ref="A1:C1"/>
    <mergeCell ref="A2:C2"/>
    <mergeCell ref="B3:C3"/>
    <mergeCell ref="IJ1:IM1"/>
    <mergeCell ref="ER1:EU1"/>
    <mergeCell ref="IN1:IQ1"/>
    <mergeCell ref="DD1:DG1"/>
    <mergeCell ref="DH1:DK1"/>
    <mergeCell ref="DL1:DO1"/>
    <mergeCell ref="DP1:DS1"/>
    <mergeCell ref="DT1:DW1"/>
    <mergeCell ref="DX1:EA1"/>
    <mergeCell ref="EJ1:EM1"/>
    <mergeCell ref="EN1:EQ1"/>
    <mergeCell ref="EV1:EY1"/>
    <mergeCell ref="EZ1:FC1"/>
    <mergeCell ref="FD1:FG1"/>
    <mergeCell ref="FH1:FK1"/>
    <mergeCell ref="FL1:FO1"/>
    <mergeCell ref="IR1:IU1"/>
    <mergeCell ref="IV1"/>
    <mergeCell ref="FT1:FW1"/>
    <mergeCell ref="FX1:GA1"/>
    <mergeCell ref="GB1:GE1"/>
    <mergeCell ref="GF1:GI1"/>
    <mergeCell ref="GZ1:HC1"/>
    <mergeCell ref="HD1:HG1"/>
    <mergeCell ref="HH1:HK1"/>
    <mergeCell ref="HL1:HO1"/>
    <mergeCell ref="GJ1:GM1"/>
    <mergeCell ref="GN1:GQ1"/>
    <mergeCell ref="GR1:GU1"/>
    <mergeCell ref="GV1:GY1"/>
    <mergeCell ref="HP1:HS1"/>
    <mergeCell ref="HT1:HW1"/>
    <mergeCell ref="BH1:BK1"/>
    <mergeCell ref="BL1:BO1"/>
    <mergeCell ref="BP1:BS1"/>
    <mergeCell ref="AN1:AQ1"/>
    <mergeCell ref="AR1:AU1"/>
    <mergeCell ref="AV1:AY1"/>
    <mergeCell ref="AZ1:BC1"/>
    <mergeCell ref="BD1:BG1"/>
    <mergeCell ref="BT1:BW1"/>
    <mergeCell ref="BX1:CA1"/>
    <mergeCell ref="CB1:CE1"/>
    <mergeCell ref="CF1:CI1"/>
    <mergeCell ref="CZ1:DC1"/>
    <mergeCell ref="CJ1:CM1"/>
    <mergeCell ref="CN1:CQ1"/>
    <mergeCell ref="CR1:CU1"/>
    <mergeCell ref="CV1:CY1"/>
  </mergeCells>
  <phoneticPr fontId="1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6" orientation="portrait" r:id="rId1"/>
  <headerFooter scaleWithDoc="0" alignWithMargins="0"/>
  <colBreaks count="1" manualBreakCount="1">
    <brk id="3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32"/>
  <sheetViews>
    <sheetView view="pageBreakPreview" topLeftCell="A19" zoomScale="60" zoomScaleNormal="60" workbookViewId="0">
      <selection activeCell="A32" sqref="A32:C32"/>
    </sheetView>
  </sheetViews>
  <sheetFormatPr defaultColWidth="40.140625" defaultRowHeight="31.5" x14ac:dyDescent="0.5"/>
  <cols>
    <col min="1" max="1" width="10.5703125" style="48" customWidth="1"/>
    <col min="2" max="2" width="75.42578125" style="51" customWidth="1"/>
    <col min="3" max="3" width="91.7109375" style="48" customWidth="1"/>
    <col min="4" max="16384" width="40.140625" style="46"/>
  </cols>
  <sheetData>
    <row r="1" spans="1:256" s="54" customFormat="1" ht="146.25" customHeight="1" x14ac:dyDescent="0.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6"/>
      <c r="M1" s="96"/>
      <c r="N1" s="96"/>
      <c r="O1" s="96"/>
      <c r="P1" s="96" t="s">
        <v>92</v>
      </c>
      <c r="Q1" s="96"/>
      <c r="R1" s="96"/>
      <c r="S1" s="96"/>
      <c r="T1" s="96" t="s">
        <v>92</v>
      </c>
      <c r="U1" s="96"/>
      <c r="V1" s="96"/>
      <c r="W1" s="96"/>
      <c r="X1" s="96" t="s">
        <v>92</v>
      </c>
      <c r="Y1" s="96"/>
      <c r="Z1" s="96"/>
      <c r="AA1" s="96"/>
      <c r="AB1" s="96" t="s">
        <v>92</v>
      </c>
      <c r="AC1" s="96"/>
      <c r="AD1" s="96"/>
      <c r="AE1" s="96"/>
      <c r="AF1" s="96" t="s">
        <v>92</v>
      </c>
      <c r="AG1" s="96"/>
      <c r="AH1" s="96"/>
      <c r="AI1" s="96"/>
      <c r="AJ1" s="96" t="s">
        <v>92</v>
      </c>
      <c r="AK1" s="96"/>
      <c r="AL1" s="96"/>
      <c r="AM1" s="96"/>
      <c r="AN1" s="96" t="s">
        <v>92</v>
      </c>
      <c r="AO1" s="96"/>
      <c r="AP1" s="96"/>
      <c r="AQ1" s="96"/>
      <c r="AR1" s="96" t="s">
        <v>92</v>
      </c>
      <c r="AS1" s="96"/>
      <c r="AT1" s="96"/>
      <c r="AU1" s="96"/>
      <c r="AV1" s="96" t="s">
        <v>92</v>
      </c>
      <c r="AW1" s="96"/>
      <c r="AX1" s="96"/>
      <c r="AY1" s="96"/>
      <c r="AZ1" s="96" t="s">
        <v>92</v>
      </c>
      <c r="BA1" s="96"/>
      <c r="BB1" s="96"/>
      <c r="BC1" s="96"/>
      <c r="BD1" s="96" t="s">
        <v>92</v>
      </c>
      <c r="BE1" s="96"/>
      <c r="BF1" s="96"/>
      <c r="BG1" s="96"/>
      <c r="BH1" s="96" t="s">
        <v>92</v>
      </c>
      <c r="BI1" s="96"/>
      <c r="BJ1" s="96"/>
      <c r="BK1" s="96"/>
      <c r="BL1" s="96" t="s">
        <v>92</v>
      </c>
      <c r="BM1" s="96"/>
      <c r="BN1" s="96"/>
      <c r="BO1" s="96"/>
      <c r="BP1" s="96" t="s">
        <v>92</v>
      </c>
      <c r="BQ1" s="96"/>
      <c r="BR1" s="96"/>
      <c r="BS1" s="96"/>
      <c r="BT1" s="96" t="s">
        <v>92</v>
      </c>
      <c r="BU1" s="96"/>
      <c r="BV1" s="96"/>
      <c r="BW1" s="96"/>
      <c r="BX1" s="96" t="s">
        <v>92</v>
      </c>
      <c r="BY1" s="96"/>
      <c r="BZ1" s="96"/>
      <c r="CA1" s="96"/>
      <c r="CB1" s="96" t="s">
        <v>92</v>
      </c>
      <c r="CC1" s="96"/>
      <c r="CD1" s="96"/>
      <c r="CE1" s="96"/>
      <c r="CF1" s="96" t="s">
        <v>92</v>
      </c>
      <c r="CG1" s="96"/>
      <c r="CH1" s="96"/>
      <c r="CI1" s="96"/>
      <c r="CJ1" s="96" t="s">
        <v>92</v>
      </c>
      <c r="CK1" s="96"/>
      <c r="CL1" s="96"/>
      <c r="CM1" s="96"/>
      <c r="CN1" s="96" t="s">
        <v>92</v>
      </c>
      <c r="CO1" s="96"/>
      <c r="CP1" s="96"/>
      <c r="CQ1" s="96"/>
      <c r="CR1" s="96" t="s">
        <v>92</v>
      </c>
      <c r="CS1" s="96"/>
      <c r="CT1" s="96"/>
      <c r="CU1" s="96"/>
      <c r="CV1" s="96" t="s">
        <v>92</v>
      </c>
      <c r="CW1" s="96"/>
      <c r="CX1" s="96"/>
      <c r="CY1" s="96"/>
      <c r="CZ1" s="96" t="s">
        <v>92</v>
      </c>
      <c r="DA1" s="96"/>
      <c r="DB1" s="96"/>
      <c r="DC1" s="96"/>
      <c r="DD1" s="96" t="s">
        <v>92</v>
      </c>
      <c r="DE1" s="96"/>
      <c r="DF1" s="96"/>
      <c r="DG1" s="96"/>
      <c r="DH1" s="96" t="s">
        <v>92</v>
      </c>
      <c r="DI1" s="96"/>
      <c r="DJ1" s="96"/>
      <c r="DK1" s="96"/>
      <c r="DL1" s="96" t="s">
        <v>92</v>
      </c>
      <c r="DM1" s="96"/>
      <c r="DN1" s="96"/>
      <c r="DO1" s="96"/>
      <c r="DP1" s="96" t="s">
        <v>92</v>
      </c>
      <c r="DQ1" s="96"/>
      <c r="DR1" s="96"/>
      <c r="DS1" s="96"/>
      <c r="DT1" s="96" t="s">
        <v>92</v>
      </c>
      <c r="DU1" s="96"/>
      <c r="DV1" s="96"/>
      <c r="DW1" s="96"/>
      <c r="DX1" s="96" t="s">
        <v>92</v>
      </c>
      <c r="DY1" s="96"/>
      <c r="DZ1" s="96"/>
      <c r="EA1" s="96"/>
      <c r="EB1" s="96" t="s">
        <v>92</v>
      </c>
      <c r="EC1" s="96"/>
      <c r="ED1" s="96"/>
      <c r="EE1" s="96"/>
      <c r="EF1" s="96" t="s">
        <v>92</v>
      </c>
      <c r="EG1" s="96"/>
      <c r="EH1" s="96"/>
      <c r="EI1" s="96"/>
      <c r="EJ1" s="96" t="s">
        <v>92</v>
      </c>
      <c r="EK1" s="96"/>
      <c r="EL1" s="96"/>
      <c r="EM1" s="96"/>
      <c r="EN1" s="96" t="s">
        <v>92</v>
      </c>
      <c r="EO1" s="96"/>
      <c r="EP1" s="96"/>
      <c r="EQ1" s="96"/>
      <c r="ER1" s="96" t="s">
        <v>92</v>
      </c>
      <c r="ES1" s="96"/>
      <c r="ET1" s="96"/>
      <c r="EU1" s="96"/>
      <c r="EV1" s="96" t="s">
        <v>92</v>
      </c>
      <c r="EW1" s="96"/>
      <c r="EX1" s="96"/>
      <c r="EY1" s="96"/>
      <c r="EZ1" s="96" t="s">
        <v>92</v>
      </c>
      <c r="FA1" s="96"/>
      <c r="FB1" s="96"/>
      <c r="FC1" s="96"/>
      <c r="FD1" s="96" t="s">
        <v>92</v>
      </c>
      <c r="FE1" s="96"/>
      <c r="FF1" s="96"/>
      <c r="FG1" s="96"/>
      <c r="FH1" s="96" t="s">
        <v>92</v>
      </c>
      <c r="FI1" s="96"/>
      <c r="FJ1" s="96"/>
      <c r="FK1" s="96"/>
      <c r="FL1" s="96" t="s">
        <v>92</v>
      </c>
      <c r="FM1" s="96"/>
      <c r="FN1" s="96"/>
      <c r="FO1" s="96"/>
      <c r="FP1" s="96" t="s">
        <v>92</v>
      </c>
      <c r="FQ1" s="96"/>
      <c r="FR1" s="96"/>
      <c r="FS1" s="96"/>
      <c r="FT1" s="96" t="s">
        <v>92</v>
      </c>
      <c r="FU1" s="96"/>
      <c r="FV1" s="96"/>
      <c r="FW1" s="96"/>
      <c r="FX1" s="96" t="s">
        <v>92</v>
      </c>
      <c r="FY1" s="96"/>
      <c r="FZ1" s="96"/>
      <c r="GA1" s="96"/>
      <c r="GB1" s="96" t="s">
        <v>92</v>
      </c>
      <c r="GC1" s="96"/>
      <c r="GD1" s="96"/>
      <c r="GE1" s="96"/>
      <c r="GF1" s="96" t="s">
        <v>92</v>
      </c>
      <c r="GG1" s="96"/>
      <c r="GH1" s="96"/>
      <c r="GI1" s="96"/>
      <c r="GJ1" s="96" t="s">
        <v>92</v>
      </c>
      <c r="GK1" s="96"/>
      <c r="GL1" s="96"/>
      <c r="GM1" s="96"/>
      <c r="GN1" s="96" t="s">
        <v>92</v>
      </c>
      <c r="GO1" s="96"/>
      <c r="GP1" s="96"/>
      <c r="GQ1" s="96"/>
      <c r="GR1" s="96" t="s">
        <v>92</v>
      </c>
      <c r="GS1" s="96"/>
      <c r="GT1" s="96"/>
      <c r="GU1" s="96"/>
      <c r="GV1" s="96" t="s">
        <v>92</v>
      </c>
      <c r="GW1" s="96"/>
      <c r="GX1" s="96"/>
      <c r="GY1" s="96"/>
      <c r="GZ1" s="96" t="s">
        <v>92</v>
      </c>
      <c r="HA1" s="96"/>
      <c r="HB1" s="96"/>
      <c r="HC1" s="96"/>
      <c r="HD1" s="96" t="s">
        <v>92</v>
      </c>
      <c r="HE1" s="96"/>
      <c r="HF1" s="96"/>
      <c r="HG1" s="96"/>
      <c r="HH1" s="96" t="s">
        <v>92</v>
      </c>
      <c r="HI1" s="96"/>
      <c r="HJ1" s="96"/>
      <c r="HK1" s="96"/>
      <c r="HL1" s="96" t="s">
        <v>92</v>
      </c>
      <c r="HM1" s="96"/>
      <c r="HN1" s="96"/>
      <c r="HO1" s="96"/>
      <c r="HP1" s="96" t="s">
        <v>92</v>
      </c>
      <c r="HQ1" s="96"/>
      <c r="HR1" s="96"/>
      <c r="HS1" s="96"/>
      <c r="HT1" s="96" t="s">
        <v>92</v>
      </c>
      <c r="HU1" s="96"/>
      <c r="HV1" s="96"/>
      <c r="HW1" s="96"/>
      <c r="HX1" s="96" t="s">
        <v>92</v>
      </c>
      <c r="HY1" s="96"/>
      <c r="HZ1" s="96"/>
      <c r="IA1" s="96"/>
      <c r="IB1" s="96" t="s">
        <v>92</v>
      </c>
      <c r="IC1" s="96"/>
      <c r="ID1" s="96"/>
      <c r="IE1" s="96"/>
      <c r="IF1" s="96" t="s">
        <v>92</v>
      </c>
      <c r="IG1" s="96"/>
      <c r="IH1" s="96"/>
      <c r="II1" s="96"/>
      <c r="IJ1" s="96" t="s">
        <v>92</v>
      </c>
      <c r="IK1" s="96"/>
      <c r="IL1" s="96"/>
      <c r="IM1" s="96"/>
      <c r="IN1" s="96" t="s">
        <v>92</v>
      </c>
      <c r="IO1" s="96"/>
      <c r="IP1" s="96"/>
      <c r="IQ1" s="96"/>
      <c r="IR1" s="96" t="s">
        <v>92</v>
      </c>
      <c r="IS1" s="96"/>
      <c r="IT1" s="96"/>
      <c r="IU1" s="96"/>
      <c r="IV1" s="96" t="s">
        <v>92</v>
      </c>
    </row>
    <row r="2" spans="1:256" ht="50.25" customHeight="1" x14ac:dyDescent="0.5">
      <c r="A2" s="79" t="s">
        <v>118</v>
      </c>
      <c r="B2" s="80"/>
      <c r="C2" s="80"/>
    </row>
    <row r="3" spans="1:256" x14ac:dyDescent="0.5">
      <c r="A3" s="63"/>
      <c r="B3" s="81" t="s">
        <v>119</v>
      </c>
      <c r="C3" s="81"/>
    </row>
    <row r="4" spans="1:256" x14ac:dyDescent="0.5">
      <c r="A4" s="52">
        <v>1</v>
      </c>
      <c r="B4" s="49" t="s">
        <v>3</v>
      </c>
      <c r="C4" s="53" t="s">
        <v>70</v>
      </c>
    </row>
    <row r="5" spans="1:256" x14ac:dyDescent="0.5">
      <c r="A5" s="52">
        <v>2</v>
      </c>
      <c r="B5" s="49" t="s">
        <v>5</v>
      </c>
      <c r="C5" s="53" t="s">
        <v>41</v>
      </c>
    </row>
    <row r="6" spans="1:256" x14ac:dyDescent="0.5">
      <c r="A6" s="52">
        <v>3</v>
      </c>
      <c r="B6" s="49" t="s">
        <v>34</v>
      </c>
      <c r="C6" s="53" t="s">
        <v>80</v>
      </c>
    </row>
    <row r="7" spans="1:256" x14ac:dyDescent="0.5">
      <c r="A7" s="52">
        <v>4</v>
      </c>
      <c r="B7" s="49" t="s">
        <v>7</v>
      </c>
      <c r="C7" s="53" t="s">
        <v>80</v>
      </c>
    </row>
    <row r="8" spans="1:256" x14ac:dyDescent="0.5">
      <c r="A8" s="52">
        <v>5</v>
      </c>
      <c r="B8" s="49" t="s">
        <v>8</v>
      </c>
      <c r="C8" s="53" t="s">
        <v>71</v>
      </c>
    </row>
    <row r="9" spans="1:256" x14ac:dyDescent="0.5">
      <c r="A9" s="52">
        <v>6</v>
      </c>
      <c r="B9" s="49" t="s">
        <v>9</v>
      </c>
      <c r="C9" s="53" t="s">
        <v>81</v>
      </c>
    </row>
    <row r="10" spans="1:256" ht="46.5" customHeight="1" x14ac:dyDescent="0.5">
      <c r="A10" s="52">
        <v>7</v>
      </c>
      <c r="B10" s="49" t="s">
        <v>10</v>
      </c>
      <c r="C10" s="53" t="s">
        <v>82</v>
      </c>
    </row>
    <row r="11" spans="1:256" x14ac:dyDescent="0.5">
      <c r="A11" s="52">
        <v>8</v>
      </c>
      <c r="B11" s="49" t="s">
        <v>39</v>
      </c>
      <c r="C11" s="53" t="s">
        <v>83</v>
      </c>
    </row>
    <row r="12" spans="1:256" x14ac:dyDescent="0.5">
      <c r="A12" s="52">
        <v>9</v>
      </c>
      <c r="B12" s="49" t="s">
        <v>11</v>
      </c>
      <c r="C12" s="53" t="s">
        <v>84</v>
      </c>
    </row>
    <row r="13" spans="1:256" x14ac:dyDescent="0.5">
      <c r="A13" s="52">
        <v>10</v>
      </c>
      <c r="B13" s="49" t="s">
        <v>12</v>
      </c>
      <c r="C13" s="53" t="s">
        <v>79</v>
      </c>
    </row>
    <row r="14" spans="1:256" x14ac:dyDescent="0.5">
      <c r="A14" s="52">
        <v>11</v>
      </c>
      <c r="B14" s="49" t="s">
        <v>13</v>
      </c>
      <c r="C14" s="53" t="s">
        <v>79</v>
      </c>
    </row>
    <row r="15" spans="1:256" x14ac:dyDescent="0.5">
      <c r="A15" s="52">
        <v>12</v>
      </c>
      <c r="B15" s="49" t="s">
        <v>14</v>
      </c>
      <c r="C15" s="53" t="s">
        <v>41</v>
      </c>
    </row>
    <row r="16" spans="1:256" x14ac:dyDescent="0.5">
      <c r="A16" s="52">
        <v>13</v>
      </c>
      <c r="B16" s="49" t="s">
        <v>15</v>
      </c>
      <c r="C16" s="53" t="s">
        <v>68</v>
      </c>
    </row>
    <row r="17" spans="1:3" x14ac:dyDescent="0.5">
      <c r="A17" s="52">
        <v>14</v>
      </c>
      <c r="B17" s="49" t="s">
        <v>16</v>
      </c>
      <c r="C17" s="53" t="s">
        <v>123</v>
      </c>
    </row>
    <row r="18" spans="1:3" x14ac:dyDescent="0.5">
      <c r="A18" s="52">
        <v>15</v>
      </c>
      <c r="B18" s="49" t="s">
        <v>17</v>
      </c>
      <c r="C18" s="53" t="s">
        <v>41</v>
      </c>
    </row>
    <row r="19" spans="1:3" x14ac:dyDescent="0.5">
      <c r="A19" s="52">
        <v>16</v>
      </c>
      <c r="B19" s="49" t="s">
        <v>18</v>
      </c>
      <c r="C19" s="53" t="s">
        <v>124</v>
      </c>
    </row>
    <row r="20" spans="1:3" x14ac:dyDescent="0.5">
      <c r="A20" s="52">
        <v>17</v>
      </c>
      <c r="B20" s="49" t="s">
        <v>42</v>
      </c>
      <c r="C20" s="53" t="s">
        <v>95</v>
      </c>
    </row>
    <row r="21" spans="1:3" ht="44.25" customHeight="1" x14ac:dyDescent="0.5">
      <c r="A21" s="52">
        <v>19</v>
      </c>
      <c r="B21" s="49" t="s">
        <v>43</v>
      </c>
      <c r="C21" s="53" t="s">
        <v>41</v>
      </c>
    </row>
    <row r="22" spans="1:3" ht="41.25" customHeight="1" x14ac:dyDescent="0.5">
      <c r="A22" s="52">
        <v>20</v>
      </c>
      <c r="B22" s="49" t="s">
        <v>91</v>
      </c>
      <c r="C22" s="53" t="s">
        <v>85</v>
      </c>
    </row>
    <row r="23" spans="1:3" x14ac:dyDescent="0.5">
      <c r="A23" s="77" t="s">
        <v>99</v>
      </c>
      <c r="B23" s="94"/>
      <c r="C23" s="78"/>
    </row>
    <row r="24" spans="1:3" ht="30" customHeight="1" x14ac:dyDescent="0.5">
      <c r="A24" s="52">
        <v>20</v>
      </c>
      <c r="B24" s="60" t="s">
        <v>102</v>
      </c>
      <c r="C24" s="60" t="s">
        <v>109</v>
      </c>
    </row>
    <row r="25" spans="1:3" ht="39" customHeight="1" x14ac:dyDescent="0.5">
      <c r="A25" s="52">
        <v>21</v>
      </c>
      <c r="B25" s="61" t="s">
        <v>103</v>
      </c>
      <c r="C25" s="60" t="s">
        <v>109</v>
      </c>
    </row>
    <row r="26" spans="1:3" ht="29.25" customHeight="1" x14ac:dyDescent="0.5">
      <c r="A26" s="52">
        <v>22</v>
      </c>
      <c r="B26" s="59" t="s">
        <v>104</v>
      </c>
      <c r="C26" s="60" t="s">
        <v>109</v>
      </c>
    </row>
    <row r="27" spans="1:3" ht="31.5" customHeight="1" x14ac:dyDescent="0.5">
      <c r="A27" s="52">
        <v>23</v>
      </c>
      <c r="B27" s="59" t="s">
        <v>105</v>
      </c>
      <c r="C27" s="60" t="s">
        <v>109</v>
      </c>
    </row>
    <row r="28" spans="1:3" ht="36.75" customHeight="1" x14ac:dyDescent="0.5">
      <c r="A28" s="52">
        <v>24</v>
      </c>
      <c r="B28" s="59" t="s">
        <v>106</v>
      </c>
      <c r="C28" s="60" t="s">
        <v>109</v>
      </c>
    </row>
    <row r="29" spans="1:3" x14ac:dyDescent="0.5">
      <c r="A29" s="52">
        <v>25</v>
      </c>
      <c r="B29" s="59" t="s">
        <v>107</v>
      </c>
      <c r="C29" s="60" t="s">
        <v>109</v>
      </c>
    </row>
    <row r="30" spans="1:3" x14ac:dyDescent="0.5">
      <c r="A30" s="52">
        <v>26</v>
      </c>
      <c r="B30" s="59" t="s">
        <v>108</v>
      </c>
      <c r="C30" s="60" t="s">
        <v>109</v>
      </c>
    </row>
    <row r="31" spans="1:3" ht="39" customHeight="1" x14ac:dyDescent="0.5">
      <c r="A31" s="52">
        <v>27</v>
      </c>
      <c r="B31" s="59" t="s">
        <v>112</v>
      </c>
      <c r="C31" s="60" t="s">
        <v>126</v>
      </c>
    </row>
    <row r="32" spans="1:3" ht="56.25" customHeight="1" x14ac:dyDescent="0.5">
      <c r="A32" s="95" t="s">
        <v>111</v>
      </c>
      <c r="B32" s="89"/>
      <c r="C32" s="90"/>
    </row>
  </sheetData>
  <mergeCells count="69">
    <mergeCell ref="B3:C3"/>
    <mergeCell ref="A23:C23"/>
    <mergeCell ref="CR1:CU1"/>
    <mergeCell ref="CV1:CY1"/>
    <mergeCell ref="CZ1:DC1"/>
    <mergeCell ref="A1:C1"/>
    <mergeCell ref="A2:C2"/>
    <mergeCell ref="CB1:CE1"/>
    <mergeCell ref="CF1:CI1"/>
    <mergeCell ref="BP1:BS1"/>
    <mergeCell ref="BD1:BG1"/>
    <mergeCell ref="BH1:BK1"/>
    <mergeCell ref="BL1:BO1"/>
    <mergeCell ref="CJ1:CM1"/>
    <mergeCell ref="BX1:CA1"/>
    <mergeCell ref="DD1:DG1"/>
    <mergeCell ref="DH1:DK1"/>
    <mergeCell ref="DL1:DO1"/>
    <mergeCell ref="D1:G1"/>
    <mergeCell ref="H1:K1"/>
    <mergeCell ref="L1:O1"/>
    <mergeCell ref="P1:S1"/>
    <mergeCell ref="T1:W1"/>
    <mergeCell ref="BT1:BW1"/>
    <mergeCell ref="X1:AA1"/>
    <mergeCell ref="AB1:AE1"/>
    <mergeCell ref="AF1:AI1"/>
    <mergeCell ref="AJ1:AM1"/>
    <mergeCell ref="CN1:CQ1"/>
    <mergeCell ref="AV1:AY1"/>
    <mergeCell ref="AZ1:BC1"/>
    <mergeCell ref="IF1:II1"/>
    <mergeCell ref="GB1:GE1"/>
    <mergeCell ref="GF1:GI1"/>
    <mergeCell ref="AN1:AQ1"/>
    <mergeCell ref="AR1:AU1"/>
    <mergeCell ref="FL1:FO1"/>
    <mergeCell ref="FP1:FS1"/>
    <mergeCell ref="EN1:EQ1"/>
    <mergeCell ref="ER1:EU1"/>
    <mergeCell ref="EV1:EY1"/>
    <mergeCell ref="EZ1:FC1"/>
    <mergeCell ref="DP1:DS1"/>
    <mergeCell ref="DT1:DW1"/>
    <mergeCell ref="DX1:EA1"/>
    <mergeCell ref="EB1:EE1"/>
    <mergeCell ref="FT1:FW1"/>
    <mergeCell ref="HD1:HG1"/>
    <mergeCell ref="FD1:FG1"/>
    <mergeCell ref="FH1:FK1"/>
    <mergeCell ref="EF1:EI1"/>
    <mergeCell ref="EJ1:EM1"/>
    <mergeCell ref="FX1:GA1"/>
    <mergeCell ref="A32:C32"/>
    <mergeCell ref="IN1:IQ1"/>
    <mergeCell ref="IR1:IU1"/>
    <mergeCell ref="IV1"/>
    <mergeCell ref="HH1:HK1"/>
    <mergeCell ref="HL1:HO1"/>
    <mergeCell ref="HP1:HS1"/>
    <mergeCell ref="HT1:HW1"/>
    <mergeCell ref="HX1:IA1"/>
    <mergeCell ref="IB1:IE1"/>
    <mergeCell ref="IJ1:IM1"/>
    <mergeCell ref="GJ1:GM1"/>
    <mergeCell ref="GN1:GQ1"/>
    <mergeCell ref="GR1:GU1"/>
    <mergeCell ref="GV1:GY1"/>
    <mergeCell ref="GZ1:HC1"/>
  </mergeCells>
  <phoneticPr fontId="1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30"/>
  <sheetViews>
    <sheetView view="pageBreakPreview" topLeftCell="A13" zoomScale="60" zoomScaleNormal="60" workbookViewId="0">
      <selection activeCell="C19" sqref="C19"/>
    </sheetView>
  </sheetViews>
  <sheetFormatPr defaultColWidth="40.140625" defaultRowHeight="31.5" x14ac:dyDescent="0.5"/>
  <cols>
    <col min="1" max="1" width="10.5703125" style="48" customWidth="1"/>
    <col min="2" max="2" width="54" style="51" customWidth="1"/>
    <col min="3" max="3" width="101.5703125" style="48" customWidth="1"/>
    <col min="4" max="16384" width="40.140625" style="46"/>
  </cols>
  <sheetData>
    <row r="1" spans="1:256" s="54" customFormat="1" ht="189" customHeight="1" x14ac:dyDescent="0.5">
      <c r="A1" s="97" t="s">
        <v>101</v>
      </c>
      <c r="B1" s="97"/>
      <c r="C1" s="97"/>
      <c r="D1" s="91"/>
      <c r="E1" s="91"/>
      <c r="F1" s="91"/>
      <c r="G1" s="91"/>
      <c r="H1" s="91"/>
      <c r="I1" s="91"/>
      <c r="J1" s="91"/>
      <c r="K1" s="91"/>
      <c r="L1" s="96"/>
      <c r="M1" s="96"/>
      <c r="N1" s="96"/>
      <c r="O1" s="96"/>
      <c r="P1" s="96" t="s">
        <v>92</v>
      </c>
      <c r="Q1" s="96"/>
      <c r="R1" s="96"/>
      <c r="S1" s="96"/>
      <c r="T1" s="96" t="s">
        <v>92</v>
      </c>
      <c r="U1" s="96"/>
      <c r="V1" s="96"/>
      <c r="W1" s="96"/>
      <c r="X1" s="96" t="s">
        <v>92</v>
      </c>
      <c r="Y1" s="96"/>
      <c r="Z1" s="96"/>
      <c r="AA1" s="96"/>
      <c r="AB1" s="96" t="s">
        <v>92</v>
      </c>
      <c r="AC1" s="96"/>
      <c r="AD1" s="96"/>
      <c r="AE1" s="96"/>
      <c r="AF1" s="96" t="s">
        <v>92</v>
      </c>
      <c r="AG1" s="96"/>
      <c r="AH1" s="96"/>
      <c r="AI1" s="96"/>
      <c r="AJ1" s="96" t="s">
        <v>92</v>
      </c>
      <c r="AK1" s="96"/>
      <c r="AL1" s="96"/>
      <c r="AM1" s="96"/>
      <c r="AN1" s="96" t="s">
        <v>92</v>
      </c>
      <c r="AO1" s="96"/>
      <c r="AP1" s="96"/>
      <c r="AQ1" s="96"/>
      <c r="AR1" s="96" t="s">
        <v>92</v>
      </c>
      <c r="AS1" s="96"/>
      <c r="AT1" s="96"/>
      <c r="AU1" s="96"/>
      <c r="AV1" s="96" t="s">
        <v>92</v>
      </c>
      <c r="AW1" s="96"/>
      <c r="AX1" s="96"/>
      <c r="AY1" s="96"/>
      <c r="AZ1" s="96" t="s">
        <v>92</v>
      </c>
      <c r="BA1" s="96"/>
      <c r="BB1" s="96"/>
      <c r="BC1" s="96"/>
      <c r="BD1" s="96" t="s">
        <v>92</v>
      </c>
      <c r="BE1" s="96"/>
      <c r="BF1" s="96"/>
      <c r="BG1" s="96"/>
      <c r="BH1" s="96" t="s">
        <v>92</v>
      </c>
      <c r="BI1" s="96"/>
      <c r="BJ1" s="96"/>
      <c r="BK1" s="96"/>
      <c r="BL1" s="96" t="s">
        <v>92</v>
      </c>
      <c r="BM1" s="96"/>
      <c r="BN1" s="96"/>
      <c r="BO1" s="96"/>
      <c r="BP1" s="96" t="s">
        <v>92</v>
      </c>
      <c r="BQ1" s="96"/>
      <c r="BR1" s="96"/>
      <c r="BS1" s="96"/>
      <c r="BT1" s="96" t="s">
        <v>92</v>
      </c>
      <c r="BU1" s="96"/>
      <c r="BV1" s="96"/>
      <c r="BW1" s="96"/>
      <c r="BX1" s="96" t="s">
        <v>92</v>
      </c>
      <c r="BY1" s="96"/>
      <c r="BZ1" s="96"/>
      <c r="CA1" s="96"/>
      <c r="CB1" s="96" t="s">
        <v>92</v>
      </c>
      <c r="CC1" s="96"/>
      <c r="CD1" s="96"/>
      <c r="CE1" s="96"/>
      <c r="CF1" s="96" t="s">
        <v>92</v>
      </c>
      <c r="CG1" s="96"/>
      <c r="CH1" s="96"/>
      <c r="CI1" s="96"/>
      <c r="CJ1" s="96" t="s">
        <v>92</v>
      </c>
      <c r="CK1" s="96"/>
      <c r="CL1" s="96"/>
      <c r="CM1" s="96"/>
      <c r="CN1" s="96" t="s">
        <v>92</v>
      </c>
      <c r="CO1" s="96"/>
      <c r="CP1" s="96"/>
      <c r="CQ1" s="96"/>
      <c r="CR1" s="96" t="s">
        <v>92</v>
      </c>
      <c r="CS1" s="96"/>
      <c r="CT1" s="96"/>
      <c r="CU1" s="96"/>
      <c r="CV1" s="96" t="s">
        <v>92</v>
      </c>
      <c r="CW1" s="96"/>
      <c r="CX1" s="96"/>
      <c r="CY1" s="96"/>
      <c r="CZ1" s="96" t="s">
        <v>92</v>
      </c>
      <c r="DA1" s="96"/>
      <c r="DB1" s="96"/>
      <c r="DC1" s="96"/>
      <c r="DD1" s="96" t="s">
        <v>92</v>
      </c>
      <c r="DE1" s="96"/>
      <c r="DF1" s="96"/>
      <c r="DG1" s="96"/>
      <c r="DH1" s="96" t="s">
        <v>92</v>
      </c>
      <c r="DI1" s="96"/>
      <c r="DJ1" s="96"/>
      <c r="DK1" s="96"/>
      <c r="DL1" s="96" t="s">
        <v>92</v>
      </c>
      <c r="DM1" s="96"/>
      <c r="DN1" s="96"/>
      <c r="DO1" s="96"/>
      <c r="DP1" s="96" t="s">
        <v>92</v>
      </c>
      <c r="DQ1" s="96"/>
      <c r="DR1" s="96"/>
      <c r="DS1" s="96"/>
      <c r="DT1" s="96" t="s">
        <v>92</v>
      </c>
      <c r="DU1" s="96"/>
      <c r="DV1" s="96"/>
      <c r="DW1" s="96"/>
      <c r="DX1" s="96" t="s">
        <v>92</v>
      </c>
      <c r="DY1" s="96"/>
      <c r="DZ1" s="96"/>
      <c r="EA1" s="96"/>
      <c r="EB1" s="96" t="s">
        <v>92</v>
      </c>
      <c r="EC1" s="96"/>
      <c r="ED1" s="96"/>
      <c r="EE1" s="96"/>
      <c r="EF1" s="96" t="s">
        <v>92</v>
      </c>
      <c r="EG1" s="96"/>
      <c r="EH1" s="96"/>
      <c r="EI1" s="96"/>
      <c r="EJ1" s="96" t="s">
        <v>92</v>
      </c>
      <c r="EK1" s="96"/>
      <c r="EL1" s="96"/>
      <c r="EM1" s="96"/>
      <c r="EN1" s="96" t="s">
        <v>92</v>
      </c>
      <c r="EO1" s="96"/>
      <c r="EP1" s="96"/>
      <c r="EQ1" s="96"/>
      <c r="ER1" s="96" t="s">
        <v>92</v>
      </c>
      <c r="ES1" s="96"/>
      <c r="ET1" s="96"/>
      <c r="EU1" s="96"/>
      <c r="EV1" s="96" t="s">
        <v>92</v>
      </c>
      <c r="EW1" s="96"/>
      <c r="EX1" s="96"/>
      <c r="EY1" s="96"/>
      <c r="EZ1" s="96" t="s">
        <v>92</v>
      </c>
      <c r="FA1" s="96"/>
      <c r="FB1" s="96"/>
      <c r="FC1" s="96"/>
      <c r="FD1" s="96" t="s">
        <v>92</v>
      </c>
      <c r="FE1" s="96"/>
      <c r="FF1" s="96"/>
      <c r="FG1" s="96"/>
      <c r="FH1" s="96" t="s">
        <v>92</v>
      </c>
      <c r="FI1" s="96"/>
      <c r="FJ1" s="96"/>
      <c r="FK1" s="96"/>
      <c r="FL1" s="96" t="s">
        <v>92</v>
      </c>
      <c r="FM1" s="96"/>
      <c r="FN1" s="96"/>
      <c r="FO1" s="96"/>
      <c r="FP1" s="96" t="s">
        <v>92</v>
      </c>
      <c r="FQ1" s="96"/>
      <c r="FR1" s="96"/>
      <c r="FS1" s="96"/>
      <c r="FT1" s="96" t="s">
        <v>92</v>
      </c>
      <c r="FU1" s="96"/>
      <c r="FV1" s="96"/>
      <c r="FW1" s="96"/>
      <c r="FX1" s="96" t="s">
        <v>92</v>
      </c>
      <c r="FY1" s="96"/>
      <c r="FZ1" s="96"/>
      <c r="GA1" s="96"/>
      <c r="GB1" s="96" t="s">
        <v>92</v>
      </c>
      <c r="GC1" s="96"/>
      <c r="GD1" s="96"/>
      <c r="GE1" s="96"/>
      <c r="GF1" s="96" t="s">
        <v>92</v>
      </c>
      <c r="GG1" s="96"/>
      <c r="GH1" s="96"/>
      <c r="GI1" s="96"/>
      <c r="GJ1" s="96" t="s">
        <v>92</v>
      </c>
      <c r="GK1" s="96"/>
      <c r="GL1" s="96"/>
      <c r="GM1" s="96"/>
      <c r="GN1" s="96" t="s">
        <v>92</v>
      </c>
      <c r="GO1" s="96"/>
      <c r="GP1" s="96"/>
      <c r="GQ1" s="96"/>
      <c r="GR1" s="96" t="s">
        <v>92</v>
      </c>
      <c r="GS1" s="96"/>
      <c r="GT1" s="96"/>
      <c r="GU1" s="96"/>
      <c r="GV1" s="96" t="s">
        <v>92</v>
      </c>
      <c r="GW1" s="96"/>
      <c r="GX1" s="96"/>
      <c r="GY1" s="96"/>
      <c r="GZ1" s="96" t="s">
        <v>92</v>
      </c>
      <c r="HA1" s="96"/>
      <c r="HB1" s="96"/>
      <c r="HC1" s="96"/>
      <c r="HD1" s="96" t="s">
        <v>92</v>
      </c>
      <c r="HE1" s="96"/>
      <c r="HF1" s="96"/>
      <c r="HG1" s="96"/>
      <c r="HH1" s="96" t="s">
        <v>92</v>
      </c>
      <c r="HI1" s="96"/>
      <c r="HJ1" s="96"/>
      <c r="HK1" s="96"/>
      <c r="HL1" s="96" t="s">
        <v>92</v>
      </c>
      <c r="HM1" s="96"/>
      <c r="HN1" s="96"/>
      <c r="HO1" s="96"/>
      <c r="HP1" s="96" t="s">
        <v>92</v>
      </c>
      <c r="HQ1" s="96"/>
      <c r="HR1" s="96"/>
      <c r="HS1" s="96"/>
      <c r="HT1" s="96" t="s">
        <v>92</v>
      </c>
      <c r="HU1" s="96"/>
      <c r="HV1" s="96"/>
      <c r="HW1" s="96"/>
      <c r="HX1" s="96" t="s">
        <v>92</v>
      </c>
      <c r="HY1" s="96"/>
      <c r="HZ1" s="96"/>
      <c r="IA1" s="96"/>
      <c r="IB1" s="96" t="s">
        <v>92</v>
      </c>
      <c r="IC1" s="96"/>
      <c r="ID1" s="96"/>
      <c r="IE1" s="96"/>
      <c r="IF1" s="96" t="s">
        <v>92</v>
      </c>
      <c r="IG1" s="96"/>
      <c r="IH1" s="96"/>
      <c r="II1" s="96"/>
      <c r="IJ1" s="96" t="s">
        <v>92</v>
      </c>
      <c r="IK1" s="96"/>
      <c r="IL1" s="96"/>
      <c r="IM1" s="96"/>
      <c r="IN1" s="96" t="s">
        <v>92</v>
      </c>
      <c r="IO1" s="96"/>
      <c r="IP1" s="96"/>
      <c r="IQ1" s="96"/>
      <c r="IR1" s="96" t="s">
        <v>92</v>
      </c>
      <c r="IS1" s="96"/>
      <c r="IT1" s="96"/>
      <c r="IU1" s="96"/>
      <c r="IV1" s="96" t="s">
        <v>92</v>
      </c>
    </row>
    <row r="2" spans="1:256" x14ac:dyDescent="0.5">
      <c r="A2" s="63"/>
      <c r="B2" s="81" t="s">
        <v>120</v>
      </c>
      <c r="C2" s="81"/>
    </row>
    <row r="3" spans="1:256" x14ac:dyDescent="0.5">
      <c r="A3" s="52">
        <v>1</v>
      </c>
      <c r="B3" s="49" t="s">
        <v>3</v>
      </c>
      <c r="C3" s="53" t="s">
        <v>86</v>
      </c>
    </row>
    <row r="4" spans="1:256" x14ac:dyDescent="0.5">
      <c r="A4" s="52">
        <v>2</v>
      </c>
      <c r="B4" s="49" t="s">
        <v>5</v>
      </c>
      <c r="C4" s="53" t="s">
        <v>87</v>
      </c>
    </row>
    <row r="5" spans="1:256" x14ac:dyDescent="0.5">
      <c r="A5" s="52">
        <v>3</v>
      </c>
      <c r="B5" s="49" t="s">
        <v>34</v>
      </c>
      <c r="C5" s="53" t="s">
        <v>80</v>
      </c>
    </row>
    <row r="6" spans="1:256" x14ac:dyDescent="0.5">
      <c r="A6" s="52">
        <v>4</v>
      </c>
      <c r="B6" s="49" t="s">
        <v>7</v>
      </c>
      <c r="C6" s="53" t="s">
        <v>80</v>
      </c>
    </row>
    <row r="7" spans="1:256" x14ac:dyDescent="0.5">
      <c r="A7" s="52">
        <v>5</v>
      </c>
      <c r="B7" s="49" t="s">
        <v>8</v>
      </c>
      <c r="C7" s="53" t="s">
        <v>88</v>
      </c>
    </row>
    <row r="8" spans="1:256" x14ac:dyDescent="0.5">
      <c r="A8" s="52">
        <v>6</v>
      </c>
      <c r="B8" s="49" t="s">
        <v>9</v>
      </c>
      <c r="C8" s="53" t="s">
        <v>81</v>
      </c>
    </row>
    <row r="9" spans="1:256" ht="46.5" customHeight="1" x14ac:dyDescent="0.5">
      <c r="A9" s="52">
        <v>7</v>
      </c>
      <c r="B9" s="49" t="s">
        <v>10</v>
      </c>
      <c r="C9" s="53" t="s">
        <v>82</v>
      </c>
    </row>
    <row r="10" spans="1:256" x14ac:dyDescent="0.5">
      <c r="A10" s="52">
        <v>8</v>
      </c>
      <c r="B10" s="49" t="s">
        <v>39</v>
      </c>
      <c r="C10" s="53" t="s">
        <v>83</v>
      </c>
    </row>
    <row r="11" spans="1:256" ht="61.5" x14ac:dyDescent="0.5">
      <c r="A11" s="52">
        <v>9</v>
      </c>
      <c r="B11" s="49" t="s">
        <v>11</v>
      </c>
      <c r="C11" s="53" t="s">
        <v>84</v>
      </c>
    </row>
    <row r="12" spans="1:256" x14ac:dyDescent="0.5">
      <c r="A12" s="52">
        <v>10</v>
      </c>
      <c r="B12" s="49" t="s">
        <v>12</v>
      </c>
      <c r="C12" s="53" t="s">
        <v>89</v>
      </c>
    </row>
    <row r="13" spans="1:256" x14ac:dyDescent="0.5">
      <c r="A13" s="52">
        <v>11</v>
      </c>
      <c r="B13" s="49" t="s">
        <v>13</v>
      </c>
      <c r="C13" s="53" t="s">
        <v>89</v>
      </c>
    </row>
    <row r="14" spans="1:256" x14ac:dyDescent="0.5">
      <c r="A14" s="52">
        <v>12</v>
      </c>
      <c r="B14" s="49" t="s">
        <v>14</v>
      </c>
      <c r="C14" s="53" t="s">
        <v>87</v>
      </c>
    </row>
    <row r="15" spans="1:256" x14ac:dyDescent="0.5">
      <c r="A15" s="52">
        <v>13</v>
      </c>
      <c r="B15" s="49" t="s">
        <v>15</v>
      </c>
      <c r="C15" s="53" t="s">
        <v>68</v>
      </c>
    </row>
    <row r="16" spans="1:256" x14ac:dyDescent="0.5">
      <c r="A16" s="52">
        <v>14</v>
      </c>
      <c r="B16" s="49" t="s">
        <v>16</v>
      </c>
      <c r="C16" s="53" t="s">
        <v>123</v>
      </c>
    </row>
    <row r="17" spans="1:3" x14ac:dyDescent="0.5">
      <c r="A17" s="52">
        <v>15</v>
      </c>
      <c r="B17" s="49" t="s">
        <v>17</v>
      </c>
      <c r="C17" s="53" t="s">
        <v>87</v>
      </c>
    </row>
    <row r="18" spans="1:3" x14ac:dyDescent="0.5">
      <c r="A18" s="52">
        <v>16</v>
      </c>
      <c r="B18" s="49" t="s">
        <v>18</v>
      </c>
      <c r="C18" s="53" t="s">
        <v>125</v>
      </c>
    </row>
    <row r="19" spans="1:3" x14ac:dyDescent="0.5">
      <c r="A19" s="52">
        <v>17</v>
      </c>
      <c r="B19" s="49" t="s">
        <v>42</v>
      </c>
      <c r="C19" s="53" t="s">
        <v>96</v>
      </c>
    </row>
    <row r="20" spans="1:3" ht="41.25" customHeight="1" x14ac:dyDescent="0.5">
      <c r="A20" s="52">
        <v>18</v>
      </c>
      <c r="B20" s="49" t="s">
        <v>43</v>
      </c>
      <c r="C20" s="53" t="s">
        <v>87</v>
      </c>
    </row>
    <row r="21" spans="1:3" x14ac:dyDescent="0.5">
      <c r="A21" s="52">
        <v>19</v>
      </c>
      <c r="B21" s="49" t="s">
        <v>91</v>
      </c>
      <c r="C21" s="53" t="s">
        <v>85</v>
      </c>
    </row>
    <row r="22" spans="1:3" ht="45" customHeight="1" x14ac:dyDescent="0.5">
      <c r="A22" s="77" t="s">
        <v>99</v>
      </c>
      <c r="B22" s="94"/>
      <c r="C22" s="78"/>
    </row>
    <row r="23" spans="1:3" ht="40.5" customHeight="1" x14ac:dyDescent="0.5">
      <c r="A23" s="52">
        <v>20</v>
      </c>
      <c r="B23" s="60" t="s">
        <v>102</v>
      </c>
      <c r="C23" s="60" t="s">
        <v>109</v>
      </c>
    </row>
    <row r="24" spans="1:3" ht="39" customHeight="1" x14ac:dyDescent="0.5">
      <c r="A24" s="52">
        <v>21</v>
      </c>
      <c r="B24" s="61" t="s">
        <v>103</v>
      </c>
      <c r="C24" s="60" t="s">
        <v>110</v>
      </c>
    </row>
    <row r="25" spans="1:3" ht="40.5" customHeight="1" x14ac:dyDescent="0.5">
      <c r="A25" s="52">
        <v>22</v>
      </c>
      <c r="B25" s="59" t="s">
        <v>104</v>
      </c>
      <c r="C25" s="60" t="s">
        <v>110</v>
      </c>
    </row>
    <row r="26" spans="1:3" ht="40.5" customHeight="1" x14ac:dyDescent="0.5">
      <c r="A26" s="52">
        <v>23</v>
      </c>
      <c r="B26" s="59" t="s">
        <v>105</v>
      </c>
      <c r="C26" s="60" t="s">
        <v>110</v>
      </c>
    </row>
    <row r="27" spans="1:3" ht="42.75" customHeight="1" x14ac:dyDescent="0.5">
      <c r="A27" s="52">
        <v>24</v>
      </c>
      <c r="B27" s="59" t="s">
        <v>106</v>
      </c>
      <c r="C27" s="60" t="s">
        <v>110</v>
      </c>
    </row>
    <row r="28" spans="1:3" ht="31.5" customHeight="1" x14ac:dyDescent="0.5">
      <c r="A28" s="52">
        <v>25</v>
      </c>
      <c r="B28" s="59" t="s">
        <v>107</v>
      </c>
      <c r="C28" s="60" t="s">
        <v>110</v>
      </c>
    </row>
    <row r="29" spans="1:3" ht="31.5" customHeight="1" x14ac:dyDescent="0.5">
      <c r="A29" s="52">
        <v>26</v>
      </c>
      <c r="B29" s="59" t="s">
        <v>108</v>
      </c>
      <c r="C29" s="60" t="s">
        <v>110</v>
      </c>
    </row>
    <row r="30" spans="1:3" ht="99.75" customHeight="1" x14ac:dyDescent="0.5">
      <c r="A30" s="88" t="s">
        <v>111</v>
      </c>
      <c r="B30" s="92"/>
      <c r="C30" s="93"/>
    </row>
  </sheetData>
  <mergeCells count="68">
    <mergeCell ref="A30:C30"/>
    <mergeCell ref="D1:G1"/>
    <mergeCell ref="H1:K1"/>
    <mergeCell ref="B2:C2"/>
    <mergeCell ref="BD1:BG1"/>
    <mergeCell ref="L1:O1"/>
    <mergeCell ref="P1:S1"/>
    <mergeCell ref="T1:W1"/>
    <mergeCell ref="A1:C1"/>
    <mergeCell ref="A22:C22"/>
    <mergeCell ref="BH1:BK1"/>
    <mergeCell ref="CF1:CI1"/>
    <mergeCell ref="X1:AA1"/>
    <mergeCell ref="AB1:AE1"/>
    <mergeCell ref="AF1:AI1"/>
    <mergeCell ref="AJ1:AM1"/>
    <mergeCell ref="BL1:BO1"/>
    <mergeCell ref="BP1:BS1"/>
    <mergeCell ref="BT1:BW1"/>
    <mergeCell ref="BX1:CA1"/>
    <mergeCell ref="CB1:CE1"/>
    <mergeCell ref="AN1:AQ1"/>
    <mergeCell ref="AR1:AU1"/>
    <mergeCell ref="AV1:AY1"/>
    <mergeCell ref="AZ1:BC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CJ1:CM1"/>
    <mergeCell ref="CN1:CQ1"/>
    <mergeCell ref="DH1:DK1"/>
    <mergeCell ref="DL1:DO1"/>
    <mergeCell ref="HH1:HK1"/>
    <mergeCell ref="FL1:FO1"/>
    <mergeCell ref="FP1:FS1"/>
    <mergeCell ref="FT1:FW1"/>
    <mergeCell ref="FX1:GA1"/>
    <mergeCell ref="GB1:GE1"/>
    <mergeCell ref="GF1:GI1"/>
    <mergeCell ref="FD1:FG1"/>
    <mergeCell ref="FH1:FK1"/>
    <mergeCell ref="EV1:EY1"/>
    <mergeCell ref="EZ1:FC1"/>
    <mergeCell ref="EN1:EQ1"/>
    <mergeCell ref="ER1:EU1"/>
    <mergeCell ref="DP1:DS1"/>
    <mergeCell ref="HL1:HO1"/>
    <mergeCell ref="GJ1:GM1"/>
    <mergeCell ref="GN1:GQ1"/>
    <mergeCell ref="GR1:GU1"/>
    <mergeCell ref="GV1:GY1"/>
    <mergeCell ref="GZ1:HC1"/>
    <mergeCell ref="HD1:HG1"/>
    <mergeCell ref="HP1:HS1"/>
    <mergeCell ref="HT1:HW1"/>
    <mergeCell ref="IN1:IQ1"/>
    <mergeCell ref="IR1:IU1"/>
    <mergeCell ref="IV1"/>
    <mergeCell ref="IF1:II1"/>
    <mergeCell ref="IJ1:IM1"/>
    <mergeCell ref="HX1:IA1"/>
    <mergeCell ref="IB1:IE1"/>
  </mergeCells>
  <phoneticPr fontId="1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κόστος διανομών με νεο κανονα</vt:lpstr>
      <vt:lpstr>1 μελος</vt:lpstr>
      <vt:lpstr>2 μελη</vt:lpstr>
      <vt:lpstr>3 μέλη</vt:lpstr>
      <vt:lpstr>4 μέλη</vt:lpstr>
      <vt:lpstr>5-11 μέλη</vt:lpstr>
      <vt:lpstr>'1 μελος'!Print_Area</vt:lpstr>
      <vt:lpstr>'2 μελη'!Print_Area</vt:lpstr>
      <vt:lpstr>'3 μέλη'!Print_Area</vt:lpstr>
      <vt:lpstr>'4 μέλη'!Print_Area</vt:lpstr>
      <vt:lpstr>'5-11 μέλη'!Print_Area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Τσάκωνα Μαρία</dc:creator>
  <cp:lastModifiedBy>Τσάκωνα Μαρία</cp:lastModifiedBy>
  <cp:lastPrinted>2019-10-14T08:11:35Z</cp:lastPrinted>
  <dcterms:created xsi:type="dcterms:W3CDTF">2018-10-24T10:01:40Z</dcterms:created>
  <dcterms:modified xsi:type="dcterms:W3CDTF">2019-10-14T08:56:43Z</dcterms:modified>
</cp:coreProperties>
</file>