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700" windowHeight="7812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<sst xmlns="http://schemas.openxmlformats.org/spreadsheetml/2006/main" count="1256" uniqueCount="177">
  <si>
    <t>ΕΠΩΝΥΜΟ</t>
  </si>
  <si>
    <t>ΟΝΟΜΑ</t>
  </si>
  <si>
    <t>ΔΑΓΛΑΡΤΖΗΣ</t>
  </si>
  <si>
    <t>ΙΩΑΝΝΗΣ</t>
  </si>
  <si>
    <t>ΜΕΓΑΡΧΙΩΤΗ</t>
  </si>
  <si>
    <t>ΧΡΥΣΑΝΘΗ</t>
  </si>
  <si>
    <t>ΜΠΕΚΙΑΡΗ</t>
  </si>
  <si>
    <t>ΕΥΔΟΚΙΑ</t>
  </si>
  <si>
    <t>ΠΕΤΕΙΝΑΤΟΥ</t>
  </si>
  <si>
    <t>ΚΑΛΛΙΟΠΗ</t>
  </si>
  <si>
    <t>ΧΟΡΤΑΡΙΑΣ</t>
  </si>
  <si>
    <t>ΑΘΑΝΑΣΙΟΣ</t>
  </si>
  <si>
    <t>ΒΑΣΙΛΕΙΟΣ</t>
  </si>
  <si>
    <t>ΓΕΩΡΓΙΟΣ</t>
  </si>
  <si>
    <t>ΠΑΝΤΕΛΑΙΟΣ</t>
  </si>
  <si>
    <t>ΣΠΥΡΙΔΩΝ</t>
  </si>
  <si>
    <t>ΙΩΑΝΝΑ</t>
  </si>
  <si>
    <t>ΖΩΓΡΑΦΟΣ</t>
  </si>
  <si>
    <t>ΚΕΛΕΣΙΔΗΣ</t>
  </si>
  <si>
    <t>ΠΟΛΥΚΑΡΠΟΣ</t>
  </si>
  <si>
    <t>ΔΗΜΗΤΡΙΟΣ</t>
  </si>
  <si>
    <t>ΓΕΩΡΓΙΑ</t>
  </si>
  <si>
    <t>ΠΑΝΑΓΙΩΤΗΣ</t>
  </si>
  <si>
    <t>ΡΩΣΣΟΓΛΟΥ</t>
  </si>
  <si>
    <t>ΗΛΙΟΠΟΥΛΟΥ</t>
  </si>
  <si>
    <t>ΣΤΕΛΛΑ</t>
  </si>
  <si>
    <t>ΚΩΣΤΑΡΙΔΗΣ</t>
  </si>
  <si>
    <t>ΗΛΙΑΣ</t>
  </si>
  <si>
    <t>ΑΝΗΛΙΚΑ ΤΕΚΝΑ</t>
  </si>
  <si>
    <t>ΠΟΛΥΤΕΚΝΙΑ</t>
  </si>
  <si>
    <t>ΜΟΝΟΓΟΝΕΪΚΗ ΟΙΚΟΓΕΝΕΙΑ</t>
  </si>
  <si>
    <t>ΚΥΡΙΑ ΚΑΤΗΓΟΡΙΑ ΕΙΔΙΚΕΥΣΗΣ</t>
  </si>
  <si>
    <t>ΔΕΥΤΕΡΕΥΟΥΣΑ ΚΑΤΗΓΟΡΙΑ ΕΙΔΙΚΕΥΣΗΣ</t>
  </si>
  <si>
    <t>ΕΤΟΣ ΚΤΗΣΗΣ ΠΤΥΧΙΟΥ</t>
  </si>
  <si>
    <t>ΕΝΤΟΠΙΟΤΗΤΑ</t>
  </si>
  <si>
    <t>ΑΞΙΟΛΟΓΗΣΗ ΦΟΡΕΑ</t>
  </si>
  <si>
    <t>PhD</t>
  </si>
  <si>
    <t>ΑΝΕΡΓΙΑ</t>
  </si>
  <si>
    <t>Msc</t>
  </si>
  <si>
    <t>ΚΥΡΙΑ ΑΙΤΟΥΜΕΝΗ ΕΙΔΙΚΟΤΗΤΑ</t>
  </si>
  <si>
    <t>ΔΕΥΤΕΡΕΥΟΥΣΑ ΑΙΤΟΥΜΕΝΗ</t>
  </si>
  <si>
    <t>ΤΡΙΤΗ ΑΙΤΟΥΜΕΝΗ</t>
  </si>
  <si>
    <t>ΌΧΙ</t>
  </si>
  <si>
    <t>ΝΑΙ</t>
  </si>
  <si>
    <t>ΕΙΔΙΚΟΤΗΤΑ</t>
  </si>
  <si>
    <t>ΠΕΤΟΣΦΑΙΡΙΣΗ</t>
  </si>
  <si>
    <t>ΑΝΤΙΣΦΑΙΡΙΣΗ</t>
  </si>
  <si>
    <t>ΑΕΡΟΒΙΚΗ</t>
  </si>
  <si>
    <t>ΚΑΛΑΘΟΣΦΑΙΡΙΣΗ</t>
  </si>
  <si>
    <t>ΕΙΔΙΚΗ ΑΓΩΓΗ</t>
  </si>
  <si>
    <t>ΠΟΔΟΣΦΑΙΡΟ</t>
  </si>
  <si>
    <t>ΑΣΚΗΣΗ ΓΙΑ ΟΛΟΥΣ</t>
  </si>
  <si>
    <t>ΠΡΟΣΑΡΜΟΣΜΕΝΗ ΚΙΝΗΤΙΚΗ ΑΓΩΓΗ</t>
  </si>
  <si>
    <t>ΚΟΛΥΜΒΗΣΗ</t>
  </si>
  <si>
    <t>ΕΥΡΩΣΤΙΑ ΚΑΙ ΥΓΕΙΑ</t>
  </si>
  <si>
    <t>ΣΥΝΟΛΟ ΜΟΡΙΩΝ</t>
  </si>
  <si>
    <t>ΜΟΡΙΑ ΠΤΥΧΙΟΥ</t>
  </si>
  <si>
    <t>ΒΑΘΜΟΣ ΠΤΥΧΙΟΥ</t>
  </si>
  <si>
    <t>ΠΡΟΫΠΗΡΕΣΙΑ ΠΑγΟ</t>
  </si>
  <si>
    <t>Α/Α</t>
  </si>
  <si>
    <t>ΜΥΙΚΗ ΕΝΔΥΝΑΜΩΣΗ</t>
  </si>
  <si>
    <t>ΕΥΡΩΣΤΙΑ &amp; ΥΓΕΙΑ</t>
  </si>
  <si>
    <t>ΡΥΘΜΙΚΗ ΑΓΩΝΙΣΤΙΚΗ</t>
  </si>
  <si>
    <t>ΑΘΛΗΤΙΚΟΙ ΔΡΟΜΟΙ</t>
  </si>
  <si>
    <t>ΤΑΕΚΒΟΝΤΟ</t>
  </si>
  <si>
    <t>ΠΡΟΕΤΟΙΜΑΣΙΑ ΤΕΦΑΑ</t>
  </si>
  <si>
    <t>ΦΡΑΓΚΟΥ</t>
  </si>
  <si>
    <t>ΔΕΣΠΟΙΝΑ</t>
  </si>
  <si>
    <t>ΜΥΙΚΗ ΕΝΔΥΝΑΜΩΣΗ ΓΕΝΙΚΗ ΓΥΜΝΑΣΤΙΚΗ</t>
  </si>
  <si>
    <t>ΕΛΛΗΝΙΚΟΙ ΠΑΡΑΔΟΣΙΑΚΟΙ ΧΟΡΟΙ</t>
  </si>
  <si>
    <t>ΠΑΠΑΔΡΟΣΟΥ</t>
  </si>
  <si>
    <t>ΧΕΙΜΕΡΙΝΑ ΑΘΛΗΜΑΤΑ</t>
  </si>
  <si>
    <t xml:space="preserve">ΘΩΜΟΠΟΥΛΟΥ </t>
  </si>
  <si>
    <t>ΧΡΥΣΟΒΑΛΑΝΤΟΥ</t>
  </si>
  <si>
    <t>ΔΡΑΣΤΗΡΙΟΤΗΤΕΣ ΚΛΕΙΣΤΟΥ ΧΩΡΟΥ</t>
  </si>
  <si>
    <t>ΥΓΕΙΑ ΕΥΡΩΣΤΙΑ ΠΕΤΟΣΦΑΙΡΙΣΗ ΑΜΜΟΥ</t>
  </si>
  <si>
    <t xml:space="preserve">ΔΗΜΟΤΙΚΗ ΚΟΙΝΩΦΕΛΗΣ ΕΠΙΧΕΙΡΗΣΗ </t>
  </si>
  <si>
    <t>ΑΓΙΑΣ ΒΑΡΒΑΡΑΣ</t>
  </si>
  <si>
    <t>ΣΙΦΝΟΥ &amp; ΑΓΙΟΥ ΓΕΩΡΓΙΟΥ</t>
  </si>
  <si>
    <t>ΤΕΤΑΡΤΗ ΑΙΤΟΥΜΕΝΗ</t>
  </si>
  <si>
    <t>ΠΕΜΠΤΗ ΑΙΤΟΥΜΕΝΗ</t>
  </si>
  <si>
    <t>ΑΡ. ΠΡΩΤ.</t>
  </si>
  <si>
    <t>ΠΑΤΡΩΝΥΜΟ</t>
  </si>
  <si>
    <t>ΑΝΤΩΝΙΟΣ</t>
  </si>
  <si>
    <t>ΓΕΡΑΣΙΜΟΣ</t>
  </si>
  <si>
    <t>ΜΙΧΑΗΛ</t>
  </si>
  <si>
    <t>ΞΕΝΟΦΩΝΤΑΣ</t>
  </si>
  <si>
    <t>ΧΑΡΑΛΑΜΠΟΣ</t>
  </si>
  <si>
    <t>ΦΩΤΙΟΣ</t>
  </si>
  <si>
    <t>ΑΡ.ΠΡΩΤ.</t>
  </si>
  <si>
    <t>ΚΩΔ. ΘΕΣΗΣ  4   ΠΙΝΑΚΑΣ ΚΑΤΑΤΑΞΗΣ  ΠΟΔΟΣΦΑΙΡΟΥ</t>
  </si>
  <si>
    <t>ΚΩΔ. ΘΕΣΗΣ  9  ΠΙΝΑΚΑΣ ΚΑΤΑΤΑΞΗΣ  ΚΑΛΑΘΟΣΦΑΙΡΙΣΗΣ</t>
  </si>
  <si>
    <t>ΚΩΔ. ΘΕΣΗΣ 2  ΠΙΝΑΚΑΣ  ΚΑΤΑΤΑΞΗΣ  ΑΝΤΙΣΦΑΙΡΙΣΗΣ</t>
  </si>
  <si>
    <t>ΚΩΔ. ΘΕΣΗΣ 12 ΠΙΝΑΚΑΣ  ΚΑΤΑΤΑΞΗΣ   ΜΑΖΙΚΟΥ ΑΘΛΗΤΙΣΜΟΥ ΥΓΕΙΑΣ ΕΥΡΩΣΤΙΑ</t>
  </si>
  <si>
    <t>ΚΩΔ. ΘΕΣΗΣ 7 ΠΙΝΑΚΑΣ  ΚΑΤΑΤΑΞΗΣ  ΜΥΙΚΗΣ ΕΝΔΥΝΑΜΩΣΗΣ</t>
  </si>
  <si>
    <t>ΚΩΔ. ΘΕΣΗΣ 6 ΠΙΝΑΚΑΣ ΚΑΤΑΤΑΞΗΣ  ΕΙΔΙΚΗΣ ΑΓΩΓΗΣ</t>
  </si>
  <si>
    <t>ΚΩΔ. ΘΕΣΗΣ 10 ΠΙΝΑΚΑΣ  ΚΑΤΑΤΑΞΗΣ  ΠΕΤΟΣΦΑΙΡΙΣΗΣ</t>
  </si>
  <si>
    <t>ΚΩΔ. ΘΕΣΗΣ 11 ΠΙΝΑΚΑΣ  ΚΑΤΑΤΑΞΗΣ   ΤΑΕΚΒΟΝΤΟ</t>
  </si>
  <si>
    <t>ΚΩΔ. ΘΕΣΗΣ 1  ΠΙΝΑΚΑΣ ΚΑΤΑΤΑΞΗΣ ΡΥΘΜΙΚΗΣ</t>
  </si>
  <si>
    <t>ΚΩΔ. ΘΕΣΗΣ 5  ΠΙΝΑΚΑΣ  ΚΑΤΑΤΑΞΗΣ  ΑΕΡΟΒΙΚΗΣ</t>
  </si>
  <si>
    <t>ΚΩΔ. ΘΕΣΗΣ 8 ΠΙΝΑΚΑΣ  ΚΑΤΑΤΑΞΗΣ  ΠΡΟΕΤΟΙΜΑΣΙΑΣ ΤΕΦΑΑ</t>
  </si>
  <si>
    <t xml:space="preserve"> ΠΙΝΑΚΑΣ  ΚΑΤΑΤΑΞΗΣ  ΑΝΕΥ ΕΜΠΕΙΡΙΑΣ  ΣΤΑ ΠΑγΟ</t>
  </si>
  <si>
    <t xml:space="preserve">ΓΕΝΙΚΗ ΓΥΜΝΑΣΤΙΚΗ </t>
  </si>
  <si>
    <t>ΜΥΙΚΗ ΕΝΔΥΝΑΜΩΣΗ-ΓΕΝΙΚΗ ΓΥΜΝΑΣΤΙΚΗ</t>
  </si>
  <si>
    <t>ΜΑΖΙΚΟΣ ΑΘΛΗΤΙΣΜΟΣ</t>
  </si>
  <si>
    <t>ΚΑΤΣΙΔΑΣ</t>
  </si>
  <si>
    <t>ΝΙΚΟΛΑΟΣ</t>
  </si>
  <si>
    <t>ΑΝΑΣΤΑΣΙΟΣ</t>
  </si>
  <si>
    <t>ΕΥΑΓΓΕΛΙΑ</t>
  </si>
  <si>
    <t>ΚΑΣΙΜΙΔΟΥ</t>
  </si>
  <si>
    <t>ΕΛΕΝΗ</t>
  </si>
  <si>
    <t>ΠΑΡΑΔΟΣΙΑΚΟΙ ΧΟΡΟΙ</t>
  </si>
  <si>
    <t>ΕΥΑΓΓΕΛΟΣ</t>
  </si>
  <si>
    <t>ΤΡΙΑΝΤΑΦΥΛΛΟΥ</t>
  </si>
  <si>
    <t>OXI</t>
  </si>
  <si>
    <t>ΕΥΡΩΣTΙΑ ΚΑΙ ΥΓΕΙΑ-MAZIKO ΛΑΙΚΟΣ ΑΘΛΗΤΙΣΜΟΣ</t>
  </si>
  <si>
    <t>ΡΥΘΜΙΚΗ</t>
  </si>
  <si>
    <t>ΤΣΟΛΟΜΥΤΗΣ</t>
  </si>
  <si>
    <t>ΚΩΝΣΤΑΝΤΙΝΟΣ</t>
  </si>
  <si>
    <t xml:space="preserve">ΜΥΙΚΗ ΕΝΔΥΝΑΜΩΣΗ </t>
  </si>
  <si>
    <t xml:space="preserve">Το παρόν αφορά την με Α.Π.7645/22-9-2016 Προκήρυξη για την πρόσληψη Καθηγητών Φυσικής Αγωγής </t>
  </si>
  <si>
    <t xml:space="preserve"> ΗΛΙΟΠΟΥΛΟΥ</t>
  </si>
  <si>
    <t>ΚΩΝΣΤΑΝΤΙΝΑ</t>
  </si>
  <si>
    <t>ΚΑΤΣΙΟΥΛΗΣ</t>
  </si>
  <si>
    <t>ΚΛΑΣΣΙΚΟΣ ΑΘΛΗΤΙΣΜΟΣΠΡΟΕΤΟΙΜΑΣΙΑ ΤΕΦΑΑ</t>
  </si>
  <si>
    <t>ΕΞΑΡΧΟΣ</t>
  </si>
  <si>
    <t>ΜΥΙΚΗ ΕΝΔΥΝΑΜΩΣΗ- ΓΕΝΙΚΗ ΓΥΜΝΑΣΤΙΚΗ</t>
  </si>
  <si>
    <t>ΤΣΙΑΚΑ</t>
  </si>
  <si>
    <t>ΠΙΕΡΟΥΛΗΣ</t>
  </si>
  <si>
    <t>ΔΡΙΒΑΣ</t>
  </si>
  <si>
    <t>ΚΩΝ/ΝΟΣ</t>
  </si>
  <si>
    <t>ΑΘΛΗΤΙΚΗ ΔΙΟΙΚΗΣΗ</t>
  </si>
  <si>
    <t>ΥΠΑΙΘΡΙΕΣ ΑΘΛΗΤΙΚΕΣ ΔΡΑΣΤΗΡΙΟΤΗΤΕΣ</t>
  </si>
  <si>
    <t>ΛΑΙΚΟΣ ΑΘΛΗΤΙΣΜΟΣ</t>
  </si>
  <si>
    <t>ΚΛΑΣΣΙΚΟΣ ΑΘΛΗΤΙΣΜΟΣ</t>
  </si>
  <si>
    <t>ΑΒΡΑΜΙΔΗΣ</t>
  </si>
  <si>
    <t>ΙΑΚΩΒΟΣ</t>
  </si>
  <si>
    <t>ΕΛΕΥΘΕΡΙΟΣ</t>
  </si>
  <si>
    <t>ΜΠΟΥΧΛΗ</t>
  </si>
  <si>
    <t>ΣΑΡΑΝΤΟΣ</t>
  </si>
  <si>
    <t>MAZIKOΣ ΛΑΙΚΟΣ ΑΘΛΗΤΙΣΜΟΣ</t>
  </si>
  <si>
    <t>ΜΑΝΟΥΕΛΑ</t>
  </si>
  <si>
    <t>ΤΣΟΒΙΛΗΣ</t>
  </si>
  <si>
    <t>ΑΓΓΕΛΟΣ</t>
  </si>
  <si>
    <t>ΧΡΗΣΤΟΣ</t>
  </si>
  <si>
    <t>ΛΕΚΚΑ</t>
  </si>
  <si>
    <t>ΧΡΙΣΤΙΝΑ</t>
  </si>
  <si>
    <t xml:space="preserve">ΚΑΡΑΔΗΜΑ </t>
  </si>
  <si>
    <t>ΓΕΝΙΚΗ ΓΥΜΝΑΣΤΙΚΗ</t>
  </si>
  <si>
    <t xml:space="preserve">ΚΟΥΡΕΛΗΣ </t>
  </si>
  <si>
    <t>ΜΟΡΙΑ ΠΤΥΧΙΟΥ ΒΑΘΜΟΣ</t>
  </si>
  <si>
    <t xml:space="preserve">Msc </t>
  </si>
  <si>
    <t xml:space="preserve">PhD </t>
  </si>
  <si>
    <t xml:space="preserve">ΠΡΟΫΠΗΡΕΣΙΑ ΠΑγΟ </t>
  </si>
  <si>
    <t xml:space="preserve">ΠΡΟΫΠΗΡΕΣΙΑ ΠΑγΟ ΣΤΟ ΦΟΡΕΑ </t>
  </si>
  <si>
    <t xml:space="preserve">ΠΟΛΥΤΕΚΝΙΑ </t>
  </si>
  <si>
    <t xml:space="preserve">ΤΕΚΝΟ ΠΟΛΥΤΕΚΝΟΥ </t>
  </si>
  <si>
    <t xml:space="preserve">ΜΟΝΟΓΟΝΕΪΚΗ ΟΙΚΟΓΕΝΕΙΑ </t>
  </si>
  <si>
    <t xml:space="preserve">ΚΥΡΙΑ ΚΑΤΗΓΟΡΙΑ ΕΙΔΙΚΕΥΣΗΣ </t>
  </si>
  <si>
    <t xml:space="preserve">ΔΕΥΤΕΡΕΥΟΥΣΑ ΚΑΤΗΓΟΡΙΑ ΕΙΔΙΚΕΥΣΗΣ  </t>
  </si>
  <si>
    <t>ΜΕΛΕΤΙΟΣ</t>
  </si>
  <si>
    <t xml:space="preserve">ΚΑΨΑΛΗ </t>
  </si>
  <si>
    <t>ΒΑΣΙΛΙΚΗ</t>
  </si>
  <si>
    <t>ΣΤΕΦΑΝΟΣ</t>
  </si>
  <si>
    <t>ΛΕΚΚΑΣ</t>
  </si>
  <si>
    <t>ΑΛΕΞΑΝΔΡΟΠΟΥΛΟΥ</t>
  </si>
  <si>
    <t>ΦΛΩΡΙΝΑ</t>
  </si>
  <si>
    <t>ΦΙΛΙΠΠΟΣ</t>
  </si>
  <si>
    <t>ΡΕΝΤΟΥΜΗΣ</t>
  </si>
  <si>
    <t>ΠΡΟΣΑΡΜΟΣΜΕΝΗ ΦΥΣΙΚΗ ΑΓΩΓΗ</t>
  </si>
  <si>
    <t>YOGA-PILATES-CROSS FIT</t>
  </si>
  <si>
    <t>ΧΙΟΝΟΔΡΟΜΙΑ</t>
  </si>
  <si>
    <t xml:space="preserve">ΚΩΠΗΛΑΣΙΑ </t>
  </si>
  <si>
    <t>ΠΑγΟ</t>
  </si>
  <si>
    <t>Παγο</t>
  </si>
  <si>
    <t xml:space="preserve"> ΠΙΝΑΚΑΣ  ΚΑΤΑΤΑΞΗΣ  ΑΝΕΥ ΔΗΛΩΣΗΣ ΠΡΟΓΡΑΜΜΑΤΟΣ</t>
  </si>
  <si>
    <t>ΟΡΙΣΤΙΚΟΣ ΠΙΝΑΚΑΣ  ΓΕΝΙΚΗΣ ΚΑΤΑΤΑΞΗΣ    ΜΕ ΕΜΠΕΙΡΙΑ ΣΤΑ ΠΑγΟ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</si>
</sst>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2">
    <font>
      <sz val="10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52"/>
      <name val="Calibri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Verdana"/>
      <family val="2"/>
    </font>
    <font>
      <b/>
      <sz val="8"/>
      <color indexed="8"/>
      <name val="Calibri"/>
      <family val="2"/>
    </font>
    <font>
      <b/>
      <sz val="11"/>
      <name val="Calibri"/>
      <family val="2"/>
    </font>
    <font>
      <sz val="10"/>
      <color indexed="10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3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1" borderId="1" applyNumberFormat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Border="1" applyAlignment="1">
      <alignment/>
    </xf>
    <xf numFmtId="0" fontId="27" fillId="0" borderId="18" xfId="33" applyFont="1" applyBorder="1" applyAlignment="1">
      <alignment horizontal="center" vertical="center" wrapText="1" shrinkToFit="1"/>
      <protection/>
    </xf>
    <xf numFmtId="0" fontId="23" fillId="24" borderId="0" xfId="33" applyFont="1" applyFill="1" applyBorder="1" applyAlignment="1">
      <alignment shrinkToFit="1"/>
      <protection/>
    </xf>
    <xf numFmtId="0" fontId="1" fillId="24" borderId="0" xfId="33" applyFill="1" applyBorder="1" applyAlignment="1">
      <alignment horizontal="center" vertical="center" shrinkToFit="1"/>
      <protection/>
    </xf>
    <xf numFmtId="0" fontId="23" fillId="24" borderId="0" xfId="33" applyFont="1" applyFill="1" applyBorder="1" applyAlignment="1">
      <alignment horizontal="center" vertical="center" shrinkToFit="1"/>
      <protection/>
    </xf>
    <xf numFmtId="2" fontId="15" fillId="24" borderId="0" xfId="33" applyNumberFormat="1" applyFont="1" applyFill="1" applyBorder="1" applyAlignment="1">
      <alignment horizontal="center" vertical="center" shrinkToFit="1"/>
      <protection/>
    </xf>
    <xf numFmtId="0" fontId="0" fillId="24" borderId="0" xfId="0" applyFill="1" applyAlignment="1">
      <alignment/>
    </xf>
    <xf numFmtId="0" fontId="23" fillId="24" borderId="19" xfId="33" applyFont="1" applyFill="1" applyBorder="1" applyAlignment="1">
      <alignment shrinkToFit="1"/>
      <protection/>
    </xf>
    <xf numFmtId="0" fontId="1" fillId="24" borderId="19" xfId="33" applyFill="1" applyBorder="1" applyAlignment="1">
      <alignment shrinkToFit="1"/>
      <protection/>
    </xf>
    <xf numFmtId="0" fontId="1" fillId="24" borderId="19" xfId="33" applyFont="1" applyFill="1" applyBorder="1" applyAlignment="1">
      <alignment shrinkToFit="1"/>
      <protection/>
    </xf>
    <xf numFmtId="0" fontId="1" fillId="24" borderId="19" xfId="33" applyFill="1" applyBorder="1" applyAlignment="1">
      <alignment horizontal="center" vertical="center" shrinkToFit="1"/>
      <protection/>
    </xf>
    <xf numFmtId="0" fontId="24" fillId="24" borderId="19" xfId="33" applyFont="1" applyFill="1" applyBorder="1" applyAlignment="1">
      <alignment horizontal="center" vertical="center" shrinkToFit="1"/>
      <protection/>
    </xf>
    <xf numFmtId="2" fontId="15" fillId="24" borderId="19" xfId="33" applyNumberFormat="1" applyFont="1" applyFill="1" applyBorder="1" applyAlignment="1">
      <alignment horizontal="center" vertical="center" shrinkToFit="1"/>
      <protection/>
    </xf>
    <xf numFmtId="0" fontId="0" fillId="24" borderId="19" xfId="0" applyFill="1" applyBorder="1" applyAlignment="1">
      <alignment/>
    </xf>
    <xf numFmtId="0" fontId="1" fillId="24" borderId="20" xfId="33" applyFill="1" applyBorder="1" applyAlignment="1">
      <alignment horizontal="center" vertical="center" shrinkToFit="1"/>
      <protection/>
    </xf>
    <xf numFmtId="0" fontId="1" fillId="24" borderId="19" xfId="33" applyFont="1" applyFill="1" applyBorder="1" applyAlignment="1">
      <alignment horizontal="center" vertical="center" shrinkToFit="1"/>
      <protection/>
    </xf>
    <xf numFmtId="0" fontId="1" fillId="24" borderId="20" xfId="33" applyFill="1" applyBorder="1" applyAlignment="1">
      <alignment shrinkToFit="1"/>
      <protection/>
    </xf>
    <xf numFmtId="0" fontId="23" fillId="24" borderId="19" xfId="33" applyFont="1" applyFill="1" applyBorder="1" applyAlignment="1">
      <alignment horizontal="center" vertical="center" shrinkToFit="1"/>
      <protection/>
    </xf>
    <xf numFmtId="0" fontId="25" fillId="24" borderId="19" xfId="33" applyFont="1" applyFill="1" applyBorder="1" applyAlignment="1">
      <alignment horizontal="center" vertical="center" shrinkToFit="1"/>
      <protection/>
    </xf>
    <xf numFmtId="0" fontId="23" fillId="24" borderId="21" xfId="33" applyFont="1" applyFill="1" applyBorder="1" applyAlignment="1">
      <alignment horizontal="center" vertical="center" shrinkToFit="1"/>
      <protection/>
    </xf>
    <xf numFmtId="2" fontId="28" fillId="24" borderId="19" xfId="33" applyNumberFormat="1" applyFont="1" applyFill="1" applyBorder="1" applyAlignment="1">
      <alignment horizontal="center" vertical="center" shrinkToFit="1"/>
      <protection/>
    </xf>
    <xf numFmtId="0" fontId="0" fillId="24" borderId="19" xfId="0" applyFont="1" applyFill="1" applyBorder="1" applyAlignment="1">
      <alignment/>
    </xf>
    <xf numFmtId="0" fontId="0" fillId="24" borderId="0" xfId="0" applyFont="1" applyFill="1" applyAlignment="1">
      <alignment/>
    </xf>
    <xf numFmtId="0" fontId="23" fillId="24" borderId="20" xfId="33" applyFont="1" applyFill="1" applyBorder="1" applyAlignment="1">
      <alignment shrinkToFit="1"/>
      <protection/>
    </xf>
    <xf numFmtId="0" fontId="23" fillId="24" borderId="21" xfId="33" applyFont="1" applyFill="1" applyBorder="1" applyAlignment="1">
      <alignment shrinkToFit="1"/>
      <protection/>
    </xf>
    <xf numFmtId="0" fontId="1" fillId="24" borderId="20" xfId="33" applyFont="1" applyFill="1" applyBorder="1" applyAlignment="1">
      <alignment horizontal="center" vertical="center" shrinkToFit="1"/>
      <protection/>
    </xf>
    <xf numFmtId="0" fontId="1" fillId="24" borderId="21" xfId="33" applyFill="1" applyBorder="1" applyAlignment="1">
      <alignment horizontal="center" vertical="center" shrinkToFit="1"/>
      <protection/>
    </xf>
    <xf numFmtId="0" fontId="25" fillId="24" borderId="0" xfId="33" applyFont="1" applyFill="1" applyBorder="1" applyAlignment="1">
      <alignment horizontal="center" vertical="center" shrinkToFit="1"/>
      <protection/>
    </xf>
    <xf numFmtId="2" fontId="1" fillId="24" borderId="19" xfId="33" applyNumberFormat="1" applyFill="1" applyBorder="1" applyAlignment="1">
      <alignment horizontal="center" vertical="center" shrinkToFit="1"/>
      <protection/>
    </xf>
    <xf numFmtId="2" fontId="23" fillId="24" borderId="19" xfId="33" applyNumberFormat="1" applyFont="1" applyFill="1" applyBorder="1" applyAlignment="1">
      <alignment horizontal="center" vertical="center" shrinkToFit="1"/>
      <protection/>
    </xf>
    <xf numFmtId="0" fontId="20" fillId="0" borderId="0" xfId="0" applyFont="1" applyAlignment="1">
      <alignment/>
    </xf>
    <xf numFmtId="2" fontId="30" fillId="24" borderId="19" xfId="33" applyNumberFormat="1" applyFont="1" applyFill="1" applyBorder="1" applyAlignment="1">
      <alignment horizontal="center" vertical="center" shrinkToFit="1"/>
      <protection/>
    </xf>
    <xf numFmtId="0" fontId="23" fillId="24" borderId="19" xfId="33" applyFont="1" applyFill="1" applyBorder="1" applyAlignment="1">
      <alignment horizontal="left" vertical="center" shrinkToFit="1"/>
      <protection/>
    </xf>
    <xf numFmtId="0" fontId="1" fillId="24" borderId="21" xfId="33" applyFill="1" applyBorder="1" applyAlignment="1">
      <alignment shrinkToFit="1"/>
      <protection/>
    </xf>
    <xf numFmtId="0" fontId="0" fillId="24" borderId="18" xfId="0" applyFill="1" applyBorder="1" applyAlignment="1">
      <alignment/>
    </xf>
    <xf numFmtId="0" fontId="15" fillId="24" borderId="18" xfId="33" applyFont="1" applyFill="1" applyBorder="1" applyAlignment="1">
      <alignment shrinkToFit="1"/>
      <protection/>
    </xf>
    <xf numFmtId="0" fontId="22" fillId="24" borderId="18" xfId="33" applyFont="1" applyFill="1" applyBorder="1" applyAlignment="1">
      <alignment horizontal="center" vertical="center" shrinkToFit="1"/>
      <protection/>
    </xf>
    <xf numFmtId="0" fontId="27" fillId="24" borderId="18" xfId="33" applyFont="1" applyFill="1" applyBorder="1" applyAlignment="1">
      <alignment horizontal="center" vertical="center" wrapText="1" shrinkToFit="1"/>
      <protection/>
    </xf>
    <xf numFmtId="0" fontId="15" fillId="24" borderId="18" xfId="33" applyFont="1" applyFill="1" applyBorder="1" applyAlignment="1">
      <alignment horizontal="center" vertical="center" shrinkToFit="1"/>
      <protection/>
    </xf>
    <xf numFmtId="0" fontId="15" fillId="24" borderId="22" xfId="33" applyFont="1" applyFill="1" applyBorder="1" applyAlignment="1">
      <alignment shrinkToFit="1"/>
      <protection/>
    </xf>
    <xf numFmtId="0" fontId="15" fillId="24" borderId="19" xfId="33" applyFont="1" applyFill="1" applyBorder="1" applyAlignment="1">
      <alignment shrinkToFit="1"/>
      <protection/>
    </xf>
    <xf numFmtId="0" fontId="15" fillId="24" borderId="22" xfId="33" applyFont="1" applyFill="1" applyBorder="1" applyAlignment="1">
      <alignment horizontal="center" vertical="center" shrinkToFit="1"/>
      <protection/>
    </xf>
    <xf numFmtId="0" fontId="31" fillId="24" borderId="19" xfId="33" applyFont="1" applyFill="1" applyBorder="1" applyAlignment="1">
      <alignment horizontal="center" vertical="center" shrinkToFit="1"/>
      <protection/>
    </xf>
    <xf numFmtId="0" fontId="1" fillId="24" borderId="0" xfId="33" applyFill="1" applyBorder="1" applyAlignment="1">
      <alignment shrinkToFit="1"/>
      <protection/>
    </xf>
    <xf numFmtId="0" fontId="1" fillId="24" borderId="0" xfId="33" applyFont="1" applyFill="1" applyBorder="1" applyAlignment="1">
      <alignment shrinkToFit="1"/>
      <protection/>
    </xf>
    <xf numFmtId="0" fontId="24" fillId="24" borderId="0" xfId="33" applyFont="1" applyFill="1" applyBorder="1" applyAlignment="1">
      <alignment horizontal="center" vertical="center" shrinkToFit="1"/>
      <protection/>
    </xf>
    <xf numFmtId="0" fontId="0" fillId="24" borderId="0" xfId="0" applyFill="1" applyBorder="1" applyAlignment="1">
      <alignment/>
    </xf>
    <xf numFmtId="0" fontId="21" fillId="24" borderId="23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0" fontId="26" fillId="24" borderId="24" xfId="0" applyFont="1" applyFill="1" applyBorder="1" applyAlignment="1">
      <alignment horizontal="center"/>
    </xf>
    <xf numFmtId="0" fontId="26" fillId="24" borderId="25" xfId="0" applyFont="1" applyFill="1" applyBorder="1" applyAlignment="1">
      <alignment horizontal="center"/>
    </xf>
    <xf numFmtId="0" fontId="21" fillId="24" borderId="25" xfId="0" applyFont="1" applyFill="1" applyBorder="1" applyAlignment="1">
      <alignment horizontal="center"/>
    </xf>
    <xf numFmtId="0" fontId="21" fillId="24" borderId="26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20" fillId="24" borderId="14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/>
    </xf>
    <xf numFmtId="0" fontId="20" fillId="24" borderId="13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1" fillId="24" borderId="15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8" fillId="24" borderId="20" xfId="33" applyFont="1" applyFill="1" applyBorder="1" applyAlignment="1">
      <alignment horizontal="center" shrinkToFit="1"/>
      <protection/>
    </xf>
    <xf numFmtId="0" fontId="26" fillId="0" borderId="27" xfId="0" applyFont="1" applyBorder="1" applyAlignment="1">
      <alignment horizontal="center" shrinkToFit="1"/>
    </xf>
    <xf numFmtId="0" fontId="26" fillId="0" borderId="28" xfId="0" applyFont="1" applyBorder="1" applyAlignment="1">
      <alignment horizontal="center" shrinkToFi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9"/>
  <sheetViews>
    <sheetView tabSelected="1" zoomScalePageLayoutView="0" workbookViewId="0" topLeftCell="I1">
      <selection activeCell="W157" sqref="W157:W158"/>
    </sheetView>
  </sheetViews>
  <sheetFormatPr defaultColWidth="9.00390625" defaultRowHeight="12.75"/>
  <cols>
    <col min="1" max="1" width="2.375" style="0" customWidth="1"/>
    <col min="2" max="2" width="4.875" style="0" customWidth="1"/>
    <col min="4" max="4" width="9.375" style="0" customWidth="1"/>
    <col min="5" max="5" width="9.00390625" style="0" customWidth="1"/>
    <col min="6" max="6" width="5.625" style="0" customWidth="1"/>
    <col min="7" max="7" width="5.875" style="0" customWidth="1"/>
    <col min="8" max="8" width="5.50390625" style="0" customWidth="1"/>
    <col min="9" max="9" width="6.50390625" style="0" customWidth="1"/>
    <col min="10" max="10" width="4.125" style="0" customWidth="1"/>
    <col min="11" max="11" width="3.00390625" style="0" customWidth="1"/>
    <col min="12" max="12" width="4.875" style="0" customWidth="1"/>
    <col min="13" max="13" width="5.50390625" style="0" customWidth="1"/>
    <col min="14" max="14" width="5.875" style="0" customWidth="1"/>
    <col min="15" max="15" width="7.875" style="0" customWidth="1"/>
    <col min="16" max="16" width="4.50390625" style="0" customWidth="1"/>
    <col min="17" max="17" width="4.875" style="0" customWidth="1"/>
    <col min="18" max="18" width="5.125" style="0" customWidth="1"/>
    <col min="19" max="19" width="6.00390625" style="0" customWidth="1"/>
    <col min="20" max="20" width="8.00390625" style="0" customWidth="1"/>
    <col min="21" max="21" width="7.25390625" style="0" customWidth="1"/>
    <col min="22" max="22" width="6.50390625" style="0" customWidth="1"/>
    <col min="24" max="24" width="10.25390625" style="0" customWidth="1"/>
  </cols>
  <sheetData>
    <row r="1" spans="1:10" ht="12">
      <c r="A1" s="1" t="s">
        <v>76</v>
      </c>
      <c r="B1" s="2"/>
      <c r="C1" s="2"/>
      <c r="D1" s="2"/>
      <c r="E1" s="2"/>
      <c r="F1" s="2"/>
      <c r="G1" s="3" t="s">
        <v>77</v>
      </c>
      <c r="H1" s="3"/>
      <c r="I1" s="3"/>
      <c r="J1" s="4"/>
    </row>
    <row r="2" spans="1:10" ht="12">
      <c r="A2" s="65" t="s">
        <v>78</v>
      </c>
      <c r="B2" s="66"/>
      <c r="C2" s="66"/>
      <c r="D2" s="66"/>
      <c r="E2" s="66"/>
      <c r="F2" s="66"/>
      <c r="G2" s="6"/>
      <c r="H2" s="6"/>
      <c r="I2" s="6"/>
      <c r="J2" s="7"/>
    </row>
    <row r="3" spans="1:10" ht="12">
      <c r="A3" s="67" t="s">
        <v>120</v>
      </c>
      <c r="B3" s="68"/>
      <c r="C3" s="68"/>
      <c r="D3" s="68"/>
      <c r="E3" s="68"/>
      <c r="F3" s="68"/>
      <c r="G3" s="68"/>
      <c r="H3" s="68"/>
      <c r="I3" s="68"/>
      <c r="J3" s="69"/>
    </row>
    <row r="4" spans="1:10" ht="12">
      <c r="A4" s="8"/>
      <c r="B4" s="12"/>
      <c r="C4" s="6"/>
      <c r="D4" s="6"/>
      <c r="E4" s="6"/>
      <c r="F4" s="5"/>
      <c r="G4" s="6"/>
      <c r="H4" s="6"/>
      <c r="I4" s="6"/>
      <c r="J4" s="7"/>
    </row>
    <row r="5" spans="1:10" ht="12.75" thickBot="1">
      <c r="A5" s="9"/>
      <c r="B5" s="10"/>
      <c r="C5" s="10"/>
      <c r="D5" s="10"/>
      <c r="E5" s="10"/>
      <c r="F5" s="10"/>
      <c r="G5" s="10"/>
      <c r="H5" s="10"/>
      <c r="I5" s="10"/>
      <c r="J5" s="11"/>
    </row>
    <row r="6" spans="1:10" ht="12.75" thickBo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27" ht="18" thickBot="1">
      <c r="A7" s="72" t="s">
        <v>176</v>
      </c>
      <c r="B7" s="73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5"/>
    </row>
    <row r="8" spans="1:27" s="42" customFormat="1" ht="57" customHeight="1">
      <c r="A8" s="13" t="s">
        <v>59</v>
      </c>
      <c r="B8" s="13" t="s">
        <v>81</v>
      </c>
      <c r="C8" s="13" t="s">
        <v>0</v>
      </c>
      <c r="D8" s="13" t="s">
        <v>1</v>
      </c>
      <c r="E8" s="13" t="s">
        <v>82</v>
      </c>
      <c r="F8" s="13" t="s">
        <v>57</v>
      </c>
      <c r="G8" s="13" t="s">
        <v>150</v>
      </c>
      <c r="H8" s="13" t="s">
        <v>33</v>
      </c>
      <c r="I8" s="13" t="s">
        <v>44</v>
      </c>
      <c r="J8" s="13" t="s">
        <v>151</v>
      </c>
      <c r="K8" s="13" t="s">
        <v>152</v>
      </c>
      <c r="L8" s="13" t="s">
        <v>153</v>
      </c>
      <c r="M8" s="13" t="s">
        <v>154</v>
      </c>
      <c r="N8" s="13" t="s">
        <v>28</v>
      </c>
      <c r="O8" s="13" t="s">
        <v>155</v>
      </c>
      <c r="P8" s="13" t="s">
        <v>156</v>
      </c>
      <c r="Q8" s="13" t="s">
        <v>157</v>
      </c>
      <c r="R8" s="13" t="s">
        <v>158</v>
      </c>
      <c r="S8" s="13" t="s">
        <v>159</v>
      </c>
      <c r="T8" s="13" t="s">
        <v>34</v>
      </c>
      <c r="U8" s="13" t="s">
        <v>55</v>
      </c>
      <c r="V8" s="13" t="s">
        <v>37</v>
      </c>
      <c r="W8" s="13" t="s">
        <v>39</v>
      </c>
      <c r="X8" s="13" t="s">
        <v>40</v>
      </c>
      <c r="Y8" s="13" t="s">
        <v>41</v>
      </c>
      <c r="Z8" s="13" t="s">
        <v>79</v>
      </c>
      <c r="AA8" s="13" t="s">
        <v>80</v>
      </c>
    </row>
    <row r="9" spans="1:27" s="18" customFormat="1" ht="14.25">
      <c r="A9" s="7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80"/>
    </row>
    <row r="10" spans="1:27" s="18" customFormat="1" ht="14.25">
      <c r="A10" s="19">
        <v>1</v>
      </c>
      <c r="B10" s="19">
        <v>7657</v>
      </c>
      <c r="C10" s="19" t="s">
        <v>121</v>
      </c>
      <c r="D10" s="20" t="s">
        <v>122</v>
      </c>
      <c r="E10" s="21" t="s">
        <v>22</v>
      </c>
      <c r="F10" s="40">
        <v>6.47</v>
      </c>
      <c r="G10" s="22">
        <f>F10*0.1</f>
        <v>0.647</v>
      </c>
      <c r="H10" s="22">
        <v>2007</v>
      </c>
      <c r="I10" s="23" t="s">
        <v>131</v>
      </c>
      <c r="J10" s="40"/>
      <c r="K10" s="22"/>
      <c r="L10" s="22">
        <f>10*54.9*0.08/120</f>
        <v>0.366</v>
      </c>
      <c r="M10" s="40"/>
      <c r="N10" s="40"/>
      <c r="O10" s="22"/>
      <c r="P10" s="40"/>
      <c r="Q10" s="40"/>
      <c r="R10" s="40"/>
      <c r="S10" s="40"/>
      <c r="T10" s="22" t="s">
        <v>42</v>
      </c>
      <c r="U10" s="24">
        <f>G10+L10</f>
        <v>1.013</v>
      </c>
      <c r="V10" s="22" t="s">
        <v>43</v>
      </c>
      <c r="W10" s="22" t="s">
        <v>47</v>
      </c>
      <c r="X10" s="22" t="s">
        <v>60</v>
      </c>
      <c r="Y10" s="22" t="s">
        <v>115</v>
      </c>
      <c r="Z10" s="20"/>
      <c r="AA10" s="20"/>
    </row>
    <row r="11" spans="1:27" s="18" customFormat="1" ht="14.25">
      <c r="A11" s="19">
        <v>2</v>
      </c>
      <c r="B11" s="19">
        <v>7663</v>
      </c>
      <c r="C11" s="19" t="s">
        <v>123</v>
      </c>
      <c r="D11" s="20" t="s">
        <v>13</v>
      </c>
      <c r="E11" s="21" t="s">
        <v>3</v>
      </c>
      <c r="F11" s="40">
        <v>7.47</v>
      </c>
      <c r="G11" s="22">
        <f>F11*0.1</f>
        <v>0.747</v>
      </c>
      <c r="H11" s="22">
        <v>2000</v>
      </c>
      <c r="I11" s="23" t="s">
        <v>132</v>
      </c>
      <c r="J11" s="40"/>
      <c r="K11" s="22"/>
      <c r="L11" s="40">
        <f>7*94.43*0.08/120</f>
        <v>0.44067333333333336</v>
      </c>
      <c r="M11" s="40"/>
      <c r="N11" s="40">
        <v>0.3</v>
      </c>
      <c r="O11" s="22"/>
      <c r="P11" s="40"/>
      <c r="Q11" s="40"/>
      <c r="R11" s="40"/>
      <c r="S11" s="40">
        <v>0.5</v>
      </c>
      <c r="T11" s="22" t="s">
        <v>42</v>
      </c>
      <c r="U11" s="24">
        <f>G11+L11+S11+N11</f>
        <v>1.9876733333333334</v>
      </c>
      <c r="V11" s="22" t="s">
        <v>43</v>
      </c>
      <c r="W11" s="22" t="s">
        <v>50</v>
      </c>
      <c r="X11" s="22" t="s">
        <v>46</v>
      </c>
      <c r="Y11" s="22"/>
      <c r="Z11" s="20"/>
      <c r="AA11" s="20"/>
    </row>
    <row r="12" spans="1:27" s="18" customFormat="1" ht="14.25">
      <c r="A12" s="19">
        <v>3</v>
      </c>
      <c r="B12" s="19">
        <v>7711</v>
      </c>
      <c r="C12" s="19" t="s">
        <v>72</v>
      </c>
      <c r="D12" s="20" t="s">
        <v>16</v>
      </c>
      <c r="E12" s="21" t="s">
        <v>83</v>
      </c>
      <c r="F12" s="22">
        <v>7.89</v>
      </c>
      <c r="G12" s="22">
        <f>F12*0.1</f>
        <v>0.789</v>
      </c>
      <c r="H12" s="22">
        <v>2004</v>
      </c>
      <c r="I12" s="23" t="s">
        <v>52</v>
      </c>
      <c r="J12" s="40">
        <v>0.5</v>
      </c>
      <c r="K12" s="22"/>
      <c r="L12" s="22">
        <f>13*72*0.08/120</f>
        <v>0.624</v>
      </c>
      <c r="M12" s="40">
        <v>0.35</v>
      </c>
      <c r="N12" s="40"/>
      <c r="O12" s="22"/>
      <c r="P12" s="40"/>
      <c r="Q12" s="40"/>
      <c r="R12" s="40">
        <v>1</v>
      </c>
      <c r="S12" s="40"/>
      <c r="T12" s="22" t="s">
        <v>42</v>
      </c>
      <c r="U12" s="24">
        <f>G12+J12+L12+M12+R12</f>
        <v>3.2630000000000003</v>
      </c>
      <c r="V12" s="22" t="s">
        <v>43</v>
      </c>
      <c r="W12" s="22" t="s">
        <v>49</v>
      </c>
      <c r="X12" s="22" t="s">
        <v>124</v>
      </c>
      <c r="Y12" s="22" t="s">
        <v>103</v>
      </c>
      <c r="Z12" s="22"/>
      <c r="AA12" s="20"/>
    </row>
    <row r="13" spans="1:27" ht="14.25">
      <c r="A13" s="19">
        <v>4</v>
      </c>
      <c r="B13" s="19">
        <v>7666</v>
      </c>
      <c r="C13" s="19" t="s">
        <v>4</v>
      </c>
      <c r="D13" s="20" t="s">
        <v>5</v>
      </c>
      <c r="E13" s="21" t="s">
        <v>88</v>
      </c>
      <c r="F13" s="40">
        <v>6.6</v>
      </c>
      <c r="G13" s="22">
        <f aca="true" t="shared" si="0" ref="G13:G41">F13*0.1</f>
        <v>0.66</v>
      </c>
      <c r="H13" s="22">
        <v>1996</v>
      </c>
      <c r="I13" s="23" t="s">
        <v>102</v>
      </c>
      <c r="J13" s="40"/>
      <c r="K13" s="22"/>
      <c r="L13" s="40">
        <f>50*64*0.08/120</f>
        <v>2.1333333333333333</v>
      </c>
      <c r="M13" s="40">
        <v>0.55</v>
      </c>
      <c r="N13" s="40">
        <v>0.3</v>
      </c>
      <c r="O13" s="22"/>
      <c r="P13" s="40"/>
      <c r="Q13" s="40"/>
      <c r="R13" s="40"/>
      <c r="S13" s="40"/>
      <c r="T13" s="22" t="s">
        <v>42</v>
      </c>
      <c r="U13" s="24">
        <f>G13+L13+M13+N13</f>
        <v>3.6433333333333335</v>
      </c>
      <c r="V13" s="22" t="s">
        <v>43</v>
      </c>
      <c r="W13" s="22" t="s">
        <v>47</v>
      </c>
      <c r="X13" s="22" t="s">
        <v>60</v>
      </c>
      <c r="Y13" s="26"/>
      <c r="Z13" s="20"/>
      <c r="AA13" s="20"/>
    </row>
    <row r="14" spans="1:27" s="18" customFormat="1" ht="14.25">
      <c r="A14" s="19">
        <v>5</v>
      </c>
      <c r="B14" s="19">
        <v>7698</v>
      </c>
      <c r="C14" s="19" t="s">
        <v>125</v>
      </c>
      <c r="D14" s="20" t="s">
        <v>15</v>
      </c>
      <c r="E14" s="21" t="s">
        <v>12</v>
      </c>
      <c r="F14" s="40">
        <v>7.32</v>
      </c>
      <c r="G14" s="22">
        <f t="shared" si="0"/>
        <v>0.7320000000000001</v>
      </c>
      <c r="H14" s="22">
        <v>1989</v>
      </c>
      <c r="I14" s="23" t="s">
        <v>48</v>
      </c>
      <c r="J14" s="40"/>
      <c r="K14" s="22"/>
      <c r="L14" s="41">
        <f>50*60.28*0.08/120</f>
        <v>2.009333333333333</v>
      </c>
      <c r="M14" s="40">
        <v>0.9</v>
      </c>
      <c r="N14" s="40">
        <v>0.3</v>
      </c>
      <c r="O14" s="22"/>
      <c r="P14" s="40"/>
      <c r="Q14" s="40"/>
      <c r="R14" s="40">
        <v>1</v>
      </c>
      <c r="S14" s="40"/>
      <c r="T14" s="22" t="s">
        <v>42</v>
      </c>
      <c r="U14" s="24">
        <f>G14+L14+M14+N14+R14</f>
        <v>4.941333333333333</v>
      </c>
      <c r="V14" s="22" t="s">
        <v>43</v>
      </c>
      <c r="W14" s="29" t="s">
        <v>48</v>
      </c>
      <c r="X14" s="22" t="s">
        <v>126</v>
      </c>
      <c r="Y14" s="22"/>
      <c r="Z14" s="20"/>
      <c r="AA14" s="25"/>
    </row>
    <row r="15" spans="1:27" ht="14.25">
      <c r="A15" s="19">
        <v>6</v>
      </c>
      <c r="B15" s="19">
        <v>7700</v>
      </c>
      <c r="C15" s="19" t="s">
        <v>2</v>
      </c>
      <c r="D15" s="20" t="s">
        <v>3</v>
      </c>
      <c r="E15" s="21" t="s">
        <v>86</v>
      </c>
      <c r="F15" s="40">
        <v>6.27</v>
      </c>
      <c r="G15" s="22">
        <f t="shared" si="0"/>
        <v>0.627</v>
      </c>
      <c r="H15" s="22">
        <v>2010</v>
      </c>
      <c r="I15" s="23" t="s">
        <v>63</v>
      </c>
      <c r="J15" s="40"/>
      <c r="K15" s="22"/>
      <c r="L15" s="22">
        <v>4.46</v>
      </c>
      <c r="M15" s="40">
        <v>0.95</v>
      </c>
      <c r="N15" s="40"/>
      <c r="O15" s="22"/>
      <c r="P15" s="40"/>
      <c r="Q15" s="40"/>
      <c r="R15" s="40">
        <v>1</v>
      </c>
      <c r="S15" s="40"/>
      <c r="T15" s="22" t="s">
        <v>43</v>
      </c>
      <c r="U15" s="24">
        <f>G15+L15+M15+R15</f>
        <v>7.037</v>
      </c>
      <c r="V15" s="22" t="s">
        <v>43</v>
      </c>
      <c r="W15" s="27" t="s">
        <v>65</v>
      </c>
      <c r="X15" s="27" t="s">
        <v>60</v>
      </c>
      <c r="Y15" s="26" t="s">
        <v>48</v>
      </c>
      <c r="Z15" s="21" t="s">
        <v>50</v>
      </c>
      <c r="AA15" s="20"/>
    </row>
    <row r="16" spans="1:27" s="18" customFormat="1" ht="14.25">
      <c r="A16" s="19">
        <v>7</v>
      </c>
      <c r="B16" s="19">
        <v>7701</v>
      </c>
      <c r="C16" s="19" t="s">
        <v>127</v>
      </c>
      <c r="D16" s="20" t="s">
        <v>110</v>
      </c>
      <c r="E16" s="21" t="s">
        <v>20</v>
      </c>
      <c r="F16" s="40">
        <v>6.38</v>
      </c>
      <c r="G16" s="22">
        <f t="shared" si="0"/>
        <v>0.638</v>
      </c>
      <c r="H16" s="22">
        <v>1990</v>
      </c>
      <c r="I16" s="23" t="s">
        <v>133</v>
      </c>
      <c r="J16" s="40"/>
      <c r="K16" s="22"/>
      <c r="L16" s="40">
        <f>50*64.15*0.08/120</f>
        <v>2.1383333333333336</v>
      </c>
      <c r="M16" s="40"/>
      <c r="N16" s="40"/>
      <c r="O16" s="22"/>
      <c r="P16" s="40"/>
      <c r="Q16" s="40"/>
      <c r="R16" s="40"/>
      <c r="S16" s="40"/>
      <c r="T16" s="22" t="s">
        <v>42</v>
      </c>
      <c r="U16" s="24">
        <f>G16+L16</f>
        <v>2.7763333333333335</v>
      </c>
      <c r="V16" s="22" t="s">
        <v>43</v>
      </c>
      <c r="W16" s="22" t="s">
        <v>47</v>
      </c>
      <c r="X16" s="22" t="s">
        <v>60</v>
      </c>
      <c r="Y16" s="22" t="s">
        <v>115</v>
      </c>
      <c r="Z16" s="20"/>
      <c r="AA16" s="20"/>
    </row>
    <row r="17" spans="1:27" s="18" customFormat="1" ht="14.25">
      <c r="A17" s="19">
        <v>8</v>
      </c>
      <c r="B17" s="19">
        <v>7702</v>
      </c>
      <c r="C17" s="19" t="s">
        <v>128</v>
      </c>
      <c r="D17" s="20" t="s">
        <v>85</v>
      </c>
      <c r="E17" s="21" t="s">
        <v>3</v>
      </c>
      <c r="F17" s="40">
        <v>6.87</v>
      </c>
      <c r="G17" s="22">
        <f t="shared" si="0"/>
        <v>0.687</v>
      </c>
      <c r="H17" s="22">
        <v>2015</v>
      </c>
      <c r="I17" s="23" t="s">
        <v>134</v>
      </c>
      <c r="J17" s="40"/>
      <c r="K17" s="22"/>
      <c r="L17" s="43"/>
      <c r="M17" s="40"/>
      <c r="N17" s="40"/>
      <c r="O17" s="22"/>
      <c r="P17" s="40"/>
      <c r="Q17" s="40"/>
      <c r="R17" s="40"/>
      <c r="S17" s="40"/>
      <c r="T17" s="22" t="s">
        <v>42</v>
      </c>
      <c r="U17" s="24">
        <f>G17+J17+L17+M17+R17</f>
        <v>0.687</v>
      </c>
      <c r="V17" s="22" t="s">
        <v>43</v>
      </c>
      <c r="W17" s="29" t="s">
        <v>173</v>
      </c>
      <c r="X17" s="22"/>
      <c r="Y17" s="22"/>
      <c r="Z17" s="20"/>
      <c r="AA17" s="20"/>
    </row>
    <row r="18" spans="1:27" ht="14.25">
      <c r="A18" s="19">
        <v>9</v>
      </c>
      <c r="B18" s="19">
        <v>7703</v>
      </c>
      <c r="C18" s="19" t="s">
        <v>117</v>
      </c>
      <c r="D18" s="19" t="s">
        <v>118</v>
      </c>
      <c r="E18" s="19" t="s">
        <v>22</v>
      </c>
      <c r="F18" s="40">
        <v>6.52</v>
      </c>
      <c r="G18" s="22">
        <f t="shared" si="0"/>
        <v>0.652</v>
      </c>
      <c r="H18" s="22">
        <v>1995</v>
      </c>
      <c r="I18" s="19" t="s">
        <v>45</v>
      </c>
      <c r="J18" s="40"/>
      <c r="K18" s="22"/>
      <c r="L18" s="22">
        <v>2.11</v>
      </c>
      <c r="M18" s="40">
        <v>0.3</v>
      </c>
      <c r="N18" s="40">
        <v>1.1</v>
      </c>
      <c r="O18" s="22"/>
      <c r="P18" s="40"/>
      <c r="Q18" s="40"/>
      <c r="R18" s="40">
        <v>1</v>
      </c>
      <c r="S18" s="40"/>
      <c r="T18" s="22" t="s">
        <v>42</v>
      </c>
      <c r="U18" s="24">
        <f>G18+L18+M18+N18+R18</f>
        <v>5.162</v>
      </c>
      <c r="V18" s="22" t="s">
        <v>42</v>
      </c>
      <c r="W18" s="29" t="s">
        <v>45</v>
      </c>
      <c r="X18" s="22"/>
      <c r="Y18" s="22"/>
      <c r="Z18" s="22"/>
      <c r="AA18" s="19"/>
    </row>
    <row r="19" spans="1:27" s="18" customFormat="1" ht="14.25">
      <c r="A19" s="19">
        <v>10</v>
      </c>
      <c r="B19" s="19">
        <v>7705</v>
      </c>
      <c r="C19" s="19" t="s">
        <v>66</v>
      </c>
      <c r="D19" s="20" t="s">
        <v>67</v>
      </c>
      <c r="E19" s="21" t="s">
        <v>22</v>
      </c>
      <c r="F19" s="40">
        <v>7.59</v>
      </c>
      <c r="G19" s="22">
        <f t="shared" si="0"/>
        <v>0.759</v>
      </c>
      <c r="H19" s="22">
        <v>2013</v>
      </c>
      <c r="I19" s="23" t="s">
        <v>75</v>
      </c>
      <c r="J19" s="40"/>
      <c r="K19" s="22"/>
      <c r="L19" s="29">
        <v>0.84</v>
      </c>
      <c r="M19" s="40">
        <v>0.25</v>
      </c>
      <c r="N19" s="40"/>
      <c r="O19" s="22"/>
      <c r="P19" s="40"/>
      <c r="Q19" s="40"/>
      <c r="R19" s="40">
        <v>1</v>
      </c>
      <c r="S19" s="40"/>
      <c r="T19" s="22" t="s">
        <v>43</v>
      </c>
      <c r="U19" s="24">
        <f>G19+L19+M19+R19</f>
        <v>2.849</v>
      </c>
      <c r="V19" s="22" t="s">
        <v>43</v>
      </c>
      <c r="W19" s="29" t="s">
        <v>45</v>
      </c>
      <c r="X19" s="22" t="s">
        <v>54</v>
      </c>
      <c r="Y19" s="22" t="s">
        <v>60</v>
      </c>
      <c r="Z19" s="22" t="s">
        <v>54</v>
      </c>
      <c r="AA19" s="25"/>
    </row>
    <row r="20" spans="1:27" s="18" customFormat="1" ht="14.25">
      <c r="A20" s="19">
        <v>11</v>
      </c>
      <c r="B20" s="19">
        <v>7709</v>
      </c>
      <c r="C20" s="19" t="s">
        <v>129</v>
      </c>
      <c r="D20" s="20" t="s">
        <v>130</v>
      </c>
      <c r="E20" s="21" t="s">
        <v>13</v>
      </c>
      <c r="F20" s="40">
        <v>5.66</v>
      </c>
      <c r="G20" s="22">
        <f t="shared" si="0"/>
        <v>0.5660000000000001</v>
      </c>
      <c r="H20" s="22">
        <v>2013</v>
      </c>
      <c r="I20" s="23" t="s">
        <v>48</v>
      </c>
      <c r="J20" s="40"/>
      <c r="K20" s="22"/>
      <c r="L20" s="40">
        <f>3*46.66*0.08/120</f>
        <v>0.09332</v>
      </c>
      <c r="M20" s="40"/>
      <c r="N20" s="40"/>
      <c r="O20" s="22"/>
      <c r="P20" s="40"/>
      <c r="Q20" s="40"/>
      <c r="R20" s="40"/>
      <c r="S20" s="40"/>
      <c r="T20" s="22" t="s">
        <v>42</v>
      </c>
      <c r="U20" s="24">
        <f>G20+L20</f>
        <v>0.65932</v>
      </c>
      <c r="V20" s="22" t="s">
        <v>43</v>
      </c>
      <c r="W20" s="29" t="s">
        <v>173</v>
      </c>
      <c r="X20" s="22"/>
      <c r="Y20" s="22"/>
      <c r="Z20" s="20"/>
      <c r="AA20" s="20"/>
    </row>
    <row r="21" spans="1:27" ht="14.25">
      <c r="A21" s="19">
        <v>12</v>
      </c>
      <c r="B21" s="19">
        <v>7714</v>
      </c>
      <c r="C21" s="44" t="s">
        <v>24</v>
      </c>
      <c r="D21" s="20" t="s">
        <v>25</v>
      </c>
      <c r="E21" s="21" t="s">
        <v>12</v>
      </c>
      <c r="F21" s="40">
        <v>7</v>
      </c>
      <c r="G21" s="22">
        <f t="shared" si="0"/>
        <v>0.7000000000000001</v>
      </c>
      <c r="H21" s="22">
        <v>1993</v>
      </c>
      <c r="I21" s="23" t="s">
        <v>45</v>
      </c>
      <c r="J21" s="40"/>
      <c r="K21" s="22"/>
      <c r="L21" s="40">
        <v>3.88</v>
      </c>
      <c r="M21" s="40">
        <v>1</v>
      </c>
      <c r="N21" s="41">
        <v>0.3</v>
      </c>
      <c r="O21" s="22"/>
      <c r="P21" s="40"/>
      <c r="Q21" s="40"/>
      <c r="R21" s="40"/>
      <c r="S21" s="40"/>
      <c r="T21" s="22" t="s">
        <v>43</v>
      </c>
      <c r="U21" s="24">
        <f>G21+L21+M21+N21</f>
        <v>5.88</v>
      </c>
      <c r="V21" s="22" t="s">
        <v>42</v>
      </c>
      <c r="W21" s="22" t="s">
        <v>116</v>
      </c>
      <c r="X21" s="22" t="s">
        <v>45</v>
      </c>
      <c r="Y21" s="22" t="s">
        <v>119</v>
      </c>
      <c r="Z21" s="20"/>
      <c r="AA21" s="20"/>
    </row>
    <row r="22" spans="1:27" ht="14.25">
      <c r="A22" s="19">
        <v>13</v>
      </c>
      <c r="B22" s="19">
        <v>7721</v>
      </c>
      <c r="C22" s="44" t="s">
        <v>26</v>
      </c>
      <c r="D22" s="20" t="s">
        <v>27</v>
      </c>
      <c r="E22" s="21" t="s">
        <v>12</v>
      </c>
      <c r="F22" s="40">
        <v>7.29</v>
      </c>
      <c r="G22" s="22">
        <f t="shared" si="0"/>
        <v>0.7290000000000001</v>
      </c>
      <c r="H22" s="22">
        <v>1992</v>
      </c>
      <c r="I22" s="23" t="s">
        <v>46</v>
      </c>
      <c r="J22" s="40"/>
      <c r="K22" s="22"/>
      <c r="L22" s="22">
        <v>7.75</v>
      </c>
      <c r="M22" s="40">
        <v>1</v>
      </c>
      <c r="N22" s="40"/>
      <c r="O22" s="22"/>
      <c r="P22" s="40"/>
      <c r="Q22" s="40"/>
      <c r="R22" s="40">
        <v>1</v>
      </c>
      <c r="S22" s="40"/>
      <c r="T22" s="22" t="s">
        <v>42</v>
      </c>
      <c r="U22" s="24">
        <f>G22+L22+M22+R22</f>
        <v>10.479</v>
      </c>
      <c r="V22" s="22" t="s">
        <v>43</v>
      </c>
      <c r="W22" s="22" t="s">
        <v>46</v>
      </c>
      <c r="X22" s="22"/>
      <c r="Y22" s="26"/>
      <c r="Z22" s="20"/>
      <c r="AA22" s="20"/>
    </row>
    <row r="23" spans="1:27" s="18" customFormat="1" ht="14.25">
      <c r="A23" s="19">
        <v>14</v>
      </c>
      <c r="B23" s="19">
        <v>7722</v>
      </c>
      <c r="C23" s="19" t="s">
        <v>135</v>
      </c>
      <c r="D23" s="20" t="s">
        <v>136</v>
      </c>
      <c r="E23" s="21" t="s">
        <v>137</v>
      </c>
      <c r="F23" s="40">
        <v>6.97</v>
      </c>
      <c r="G23" s="22">
        <f t="shared" si="0"/>
        <v>0.6970000000000001</v>
      </c>
      <c r="H23" s="22">
        <v>1998</v>
      </c>
      <c r="I23" s="23" t="s">
        <v>48</v>
      </c>
      <c r="J23" s="40"/>
      <c r="K23" s="22"/>
      <c r="L23" s="43"/>
      <c r="M23" s="40"/>
      <c r="N23" s="40">
        <v>0.3</v>
      </c>
      <c r="O23" s="22"/>
      <c r="P23" s="40"/>
      <c r="Q23" s="40"/>
      <c r="R23" s="40">
        <v>1</v>
      </c>
      <c r="S23" s="40"/>
      <c r="T23" s="22" t="s">
        <v>42</v>
      </c>
      <c r="U23" s="24">
        <f>G23+N23+R23</f>
        <v>1.997</v>
      </c>
      <c r="V23" s="22" t="s">
        <v>43</v>
      </c>
      <c r="W23" s="29" t="s">
        <v>48</v>
      </c>
      <c r="X23" s="22" t="s">
        <v>47</v>
      </c>
      <c r="Y23" s="22" t="s">
        <v>119</v>
      </c>
      <c r="Z23" s="27" t="s">
        <v>65</v>
      </c>
      <c r="AA23" s="22" t="s">
        <v>54</v>
      </c>
    </row>
    <row r="24" spans="1:27" s="18" customFormat="1" ht="14.25">
      <c r="A24" s="19">
        <v>15</v>
      </c>
      <c r="B24" s="19">
        <v>7725</v>
      </c>
      <c r="C24" s="19" t="s">
        <v>105</v>
      </c>
      <c r="D24" s="20" t="s">
        <v>106</v>
      </c>
      <c r="E24" s="21" t="s">
        <v>107</v>
      </c>
      <c r="F24" s="40">
        <v>6.91</v>
      </c>
      <c r="G24" s="22">
        <f t="shared" si="0"/>
        <v>0.6910000000000001</v>
      </c>
      <c r="H24" s="22">
        <v>2015</v>
      </c>
      <c r="I24" s="23" t="s">
        <v>64</v>
      </c>
      <c r="J24" s="40"/>
      <c r="K24" s="22"/>
      <c r="L24" s="22">
        <v>0.18</v>
      </c>
      <c r="M24" s="40">
        <v>0.3</v>
      </c>
      <c r="N24" s="40"/>
      <c r="O24" s="22"/>
      <c r="P24" s="40">
        <v>0.5</v>
      </c>
      <c r="Q24" s="40"/>
      <c r="R24" s="40">
        <v>1</v>
      </c>
      <c r="S24" s="40"/>
      <c r="T24" s="22" t="s">
        <v>42</v>
      </c>
      <c r="U24" s="24">
        <f>G24+L24+M24+P24+R24</f>
        <v>2.6710000000000003</v>
      </c>
      <c r="V24" s="22" t="s">
        <v>43</v>
      </c>
      <c r="W24" s="23" t="s">
        <v>64</v>
      </c>
      <c r="X24" s="22"/>
      <c r="Y24" s="22"/>
      <c r="Z24" s="20"/>
      <c r="AA24" s="25"/>
    </row>
    <row r="25" spans="1:27" ht="14.25">
      <c r="A25" s="19">
        <v>16</v>
      </c>
      <c r="B25" s="19">
        <v>7727</v>
      </c>
      <c r="C25" s="19" t="s">
        <v>109</v>
      </c>
      <c r="D25" s="20" t="s">
        <v>110</v>
      </c>
      <c r="E25" s="21" t="s">
        <v>106</v>
      </c>
      <c r="F25" s="40">
        <v>7.56</v>
      </c>
      <c r="G25" s="22">
        <f t="shared" si="0"/>
        <v>0.756</v>
      </c>
      <c r="H25" s="22">
        <v>1991</v>
      </c>
      <c r="I25" s="23" t="s">
        <v>111</v>
      </c>
      <c r="J25" s="40"/>
      <c r="K25" s="22"/>
      <c r="L25" s="29">
        <f>50*66*0.08/120</f>
        <v>2.2</v>
      </c>
      <c r="M25" s="40">
        <v>0.3</v>
      </c>
      <c r="N25" s="40"/>
      <c r="O25" s="22"/>
      <c r="P25" s="40"/>
      <c r="Q25" s="40">
        <v>0.3</v>
      </c>
      <c r="R25" s="40"/>
      <c r="S25" s="40"/>
      <c r="T25" s="22" t="s">
        <v>42</v>
      </c>
      <c r="U25" s="24">
        <f>G25+L25+M25+Q25</f>
        <v>3.556</v>
      </c>
      <c r="V25" s="22" t="s">
        <v>43</v>
      </c>
      <c r="W25" s="27" t="s">
        <v>60</v>
      </c>
      <c r="X25" s="26" t="s">
        <v>47</v>
      </c>
      <c r="Y25" s="20"/>
      <c r="Z25" s="20"/>
      <c r="AA25" s="25"/>
    </row>
    <row r="26" spans="1:27" s="18" customFormat="1" ht="14.25">
      <c r="A26" s="19">
        <v>17</v>
      </c>
      <c r="B26" s="19">
        <v>7728</v>
      </c>
      <c r="C26" s="19" t="s">
        <v>138</v>
      </c>
      <c r="D26" s="20" t="s">
        <v>141</v>
      </c>
      <c r="E26" s="21" t="s">
        <v>139</v>
      </c>
      <c r="F26" s="40">
        <v>6.21</v>
      </c>
      <c r="G26" s="22">
        <f t="shared" si="0"/>
        <v>0.621</v>
      </c>
      <c r="H26" s="22">
        <v>2013</v>
      </c>
      <c r="I26" s="23" t="s">
        <v>111</v>
      </c>
      <c r="J26" s="40"/>
      <c r="K26" s="22"/>
      <c r="L26" s="43"/>
      <c r="M26" s="40"/>
      <c r="N26" s="40"/>
      <c r="O26" s="22"/>
      <c r="P26" s="40"/>
      <c r="Q26" s="40"/>
      <c r="R26" s="40"/>
      <c r="S26" s="40"/>
      <c r="T26" s="22" t="s">
        <v>42</v>
      </c>
      <c r="U26" s="24">
        <f>G26+J26+L26+M26+R26</f>
        <v>0.621</v>
      </c>
      <c r="V26" s="22" t="s">
        <v>43</v>
      </c>
      <c r="W26" s="22" t="s">
        <v>47</v>
      </c>
      <c r="X26" s="22" t="s">
        <v>140</v>
      </c>
      <c r="Y26" s="22" t="s">
        <v>116</v>
      </c>
      <c r="Z26" s="22" t="s">
        <v>119</v>
      </c>
      <c r="AA26" s="29" t="s">
        <v>48</v>
      </c>
    </row>
    <row r="27" spans="1:27" s="18" customFormat="1" ht="14.25">
      <c r="A27" s="19">
        <v>18</v>
      </c>
      <c r="B27" s="19">
        <v>7729</v>
      </c>
      <c r="C27" s="19" t="s">
        <v>142</v>
      </c>
      <c r="D27" s="20" t="s">
        <v>143</v>
      </c>
      <c r="E27" s="21" t="s">
        <v>144</v>
      </c>
      <c r="F27" s="40">
        <v>7.57</v>
      </c>
      <c r="G27" s="22">
        <f t="shared" si="0"/>
        <v>0.7570000000000001</v>
      </c>
      <c r="H27" s="22">
        <v>2013</v>
      </c>
      <c r="I27" s="23" t="s">
        <v>48</v>
      </c>
      <c r="J27" s="40"/>
      <c r="K27" s="22"/>
      <c r="L27" s="43"/>
      <c r="M27" s="40"/>
      <c r="N27" s="40"/>
      <c r="O27" s="22"/>
      <c r="P27" s="40"/>
      <c r="Q27" s="40"/>
      <c r="R27" s="40">
        <v>1</v>
      </c>
      <c r="S27" s="40"/>
      <c r="T27" s="22" t="s">
        <v>42</v>
      </c>
      <c r="U27" s="24">
        <f>G27+R27</f>
        <v>1.7570000000000001</v>
      </c>
      <c r="V27" s="22" t="s">
        <v>43</v>
      </c>
      <c r="W27" s="29" t="s">
        <v>48</v>
      </c>
      <c r="X27" s="22" t="s">
        <v>119</v>
      </c>
      <c r="Y27" s="22" t="s">
        <v>50</v>
      </c>
      <c r="Z27" s="27" t="s">
        <v>65</v>
      </c>
      <c r="AA27" s="22" t="s">
        <v>140</v>
      </c>
    </row>
    <row r="28" spans="1:27" ht="14.25">
      <c r="A28" s="19">
        <v>19</v>
      </c>
      <c r="B28" s="19">
        <v>7730</v>
      </c>
      <c r="C28" s="44" t="s">
        <v>8</v>
      </c>
      <c r="D28" s="20" t="s">
        <v>9</v>
      </c>
      <c r="E28" s="21" t="s">
        <v>84</v>
      </c>
      <c r="F28" s="40">
        <v>7.05</v>
      </c>
      <c r="G28" s="22">
        <f t="shared" si="0"/>
        <v>0.7050000000000001</v>
      </c>
      <c r="H28" s="22">
        <v>1994</v>
      </c>
      <c r="I28" s="23" t="s">
        <v>53</v>
      </c>
      <c r="J28" s="40"/>
      <c r="K28" s="22"/>
      <c r="L28" s="22">
        <v>5.96</v>
      </c>
      <c r="M28" s="40">
        <v>1</v>
      </c>
      <c r="N28" s="40">
        <v>0.3</v>
      </c>
      <c r="O28" s="22"/>
      <c r="P28" s="40"/>
      <c r="Q28" s="40"/>
      <c r="R28" s="40">
        <v>1</v>
      </c>
      <c r="S28" s="40"/>
      <c r="T28" s="22" t="s">
        <v>42</v>
      </c>
      <c r="U28" s="24">
        <f>G28+L28+++++M28+N28+R28</f>
        <v>8.965</v>
      </c>
      <c r="V28" s="22" t="s">
        <v>43</v>
      </c>
      <c r="W28" s="27" t="s">
        <v>65</v>
      </c>
      <c r="X28" s="37" t="s">
        <v>60</v>
      </c>
      <c r="Y28" s="38"/>
      <c r="Z28" s="45"/>
      <c r="AA28" s="20"/>
    </row>
    <row r="29" spans="1:27" ht="14.25">
      <c r="A29" s="19">
        <v>20</v>
      </c>
      <c r="B29" s="19">
        <v>7733</v>
      </c>
      <c r="C29" s="19" t="s">
        <v>6</v>
      </c>
      <c r="D29" s="20" t="s">
        <v>7</v>
      </c>
      <c r="E29" s="21" t="s">
        <v>13</v>
      </c>
      <c r="F29" s="40">
        <v>6.05</v>
      </c>
      <c r="G29" s="22">
        <f t="shared" si="0"/>
        <v>0.605</v>
      </c>
      <c r="H29" s="22">
        <v>1995</v>
      </c>
      <c r="I29" s="23" t="s">
        <v>62</v>
      </c>
      <c r="J29" s="40"/>
      <c r="K29" s="22"/>
      <c r="L29" s="22">
        <v>4.67</v>
      </c>
      <c r="M29" s="40">
        <v>1</v>
      </c>
      <c r="N29" s="40">
        <v>1.1</v>
      </c>
      <c r="O29" s="22"/>
      <c r="P29" s="40"/>
      <c r="Q29" s="40"/>
      <c r="R29" s="40"/>
      <c r="S29" s="40"/>
      <c r="T29" s="22" t="s">
        <v>43</v>
      </c>
      <c r="U29" s="24">
        <f>G29+L29+M29+N29</f>
        <v>7.375</v>
      </c>
      <c r="V29" s="22" t="s">
        <v>43</v>
      </c>
      <c r="W29" s="29" t="s">
        <v>60</v>
      </c>
      <c r="X29" s="29" t="s">
        <v>47</v>
      </c>
      <c r="Y29" s="29" t="s">
        <v>116</v>
      </c>
      <c r="Z29" s="20"/>
      <c r="AA29" s="20"/>
    </row>
    <row r="30" spans="1:27" ht="14.25">
      <c r="A30" s="19">
        <v>21</v>
      </c>
      <c r="B30" s="19">
        <v>7737</v>
      </c>
      <c r="C30" s="19" t="s">
        <v>113</v>
      </c>
      <c r="D30" s="20" t="s">
        <v>67</v>
      </c>
      <c r="E30" s="21" t="s">
        <v>12</v>
      </c>
      <c r="F30" s="40">
        <v>7.11</v>
      </c>
      <c r="G30" s="22">
        <f t="shared" si="0"/>
        <v>0.7110000000000001</v>
      </c>
      <c r="H30" s="22">
        <v>2006</v>
      </c>
      <c r="I30" s="30" t="s">
        <v>61</v>
      </c>
      <c r="J30" s="40">
        <v>0.5</v>
      </c>
      <c r="K30" s="22"/>
      <c r="L30" s="22">
        <v>0.33</v>
      </c>
      <c r="M30" s="40">
        <v>0.275</v>
      </c>
      <c r="N30" s="40"/>
      <c r="O30" s="22"/>
      <c r="P30" s="40">
        <v>0.5</v>
      </c>
      <c r="Q30" s="40"/>
      <c r="R30" s="40"/>
      <c r="S30" s="40"/>
      <c r="T30" s="22" t="s">
        <v>42</v>
      </c>
      <c r="U30" s="24">
        <f>G30+J30+L30+M30+P30</f>
        <v>2.3160000000000003</v>
      </c>
      <c r="V30" s="22" t="s">
        <v>43</v>
      </c>
      <c r="W30" s="29" t="s">
        <v>47</v>
      </c>
      <c r="X30" s="22" t="s">
        <v>140</v>
      </c>
      <c r="Y30" s="26"/>
      <c r="Z30" s="20"/>
      <c r="AA30" s="25"/>
    </row>
    <row r="31" spans="1:27" s="18" customFormat="1" ht="14.25">
      <c r="A31" s="19">
        <v>22</v>
      </c>
      <c r="B31" s="19">
        <v>7741</v>
      </c>
      <c r="C31" s="19" t="s">
        <v>145</v>
      </c>
      <c r="D31" s="20" t="s">
        <v>146</v>
      </c>
      <c r="E31" s="21" t="s">
        <v>112</v>
      </c>
      <c r="F31" s="40">
        <v>7.41</v>
      </c>
      <c r="G31" s="22">
        <f t="shared" si="0"/>
        <v>0.7410000000000001</v>
      </c>
      <c r="H31" s="22">
        <v>2011</v>
      </c>
      <c r="I31" s="23" t="s">
        <v>52</v>
      </c>
      <c r="J31" s="40">
        <v>0.5</v>
      </c>
      <c r="K31" s="22"/>
      <c r="L31" s="43"/>
      <c r="M31" s="40"/>
      <c r="N31" s="40"/>
      <c r="O31" s="22"/>
      <c r="P31" s="40">
        <v>0.5</v>
      </c>
      <c r="Q31" s="40"/>
      <c r="R31" s="40">
        <v>1</v>
      </c>
      <c r="S31" s="40"/>
      <c r="T31" s="22" t="s">
        <v>42</v>
      </c>
      <c r="U31" s="24">
        <f>G31+J31+P31+R31</f>
        <v>2.741</v>
      </c>
      <c r="V31" s="22" t="s">
        <v>43</v>
      </c>
      <c r="W31" s="22" t="s">
        <v>49</v>
      </c>
      <c r="X31" s="27" t="s">
        <v>65</v>
      </c>
      <c r="Y31" s="22" t="s">
        <v>49</v>
      </c>
      <c r="Z31" s="20"/>
      <c r="AA31" s="20"/>
    </row>
    <row r="32" spans="1:27" s="18" customFormat="1" ht="14.25">
      <c r="A32" s="19">
        <v>23</v>
      </c>
      <c r="B32" s="19">
        <v>7747</v>
      </c>
      <c r="C32" s="19" t="s">
        <v>147</v>
      </c>
      <c r="D32" s="20" t="s">
        <v>108</v>
      </c>
      <c r="E32" s="21" t="s">
        <v>12</v>
      </c>
      <c r="F32" s="40">
        <v>7.86</v>
      </c>
      <c r="G32" s="22">
        <f t="shared" si="0"/>
        <v>0.786</v>
      </c>
      <c r="H32" s="22">
        <v>1999</v>
      </c>
      <c r="I32" s="23" t="s">
        <v>111</v>
      </c>
      <c r="J32" s="40"/>
      <c r="K32" s="22"/>
      <c r="L32" s="40">
        <f>32*71*0.08/120</f>
        <v>1.5146666666666666</v>
      </c>
      <c r="M32" s="40"/>
      <c r="N32" s="40">
        <v>0.3</v>
      </c>
      <c r="O32" s="22"/>
      <c r="P32" s="40"/>
      <c r="Q32" s="40"/>
      <c r="R32" s="40"/>
      <c r="S32" s="40">
        <v>0.5</v>
      </c>
      <c r="T32" s="22" t="s">
        <v>42</v>
      </c>
      <c r="U32" s="24">
        <f>G32+L32+S32</f>
        <v>2.8006666666666664</v>
      </c>
      <c r="V32" s="22" t="s">
        <v>43</v>
      </c>
      <c r="W32" s="27" t="s">
        <v>60</v>
      </c>
      <c r="X32" s="22" t="s">
        <v>140</v>
      </c>
      <c r="Y32" s="22"/>
      <c r="Z32" s="20"/>
      <c r="AA32" s="20"/>
    </row>
    <row r="33" spans="1:27" ht="14.25">
      <c r="A33" s="19">
        <v>24</v>
      </c>
      <c r="B33" s="19">
        <v>7748</v>
      </c>
      <c r="C33" s="44" t="s">
        <v>18</v>
      </c>
      <c r="D33" s="20" t="s">
        <v>19</v>
      </c>
      <c r="E33" s="21" t="s">
        <v>87</v>
      </c>
      <c r="F33" s="40">
        <v>6.98</v>
      </c>
      <c r="G33" s="22">
        <f t="shared" si="0"/>
        <v>0.6980000000000001</v>
      </c>
      <c r="H33" s="22">
        <v>1993</v>
      </c>
      <c r="I33" s="23" t="s">
        <v>69</v>
      </c>
      <c r="J33" s="40"/>
      <c r="K33" s="22">
        <v>1</v>
      </c>
      <c r="L33" s="40">
        <f>50*58.5*0.08/120</f>
        <v>1.95</v>
      </c>
      <c r="M33" s="40">
        <v>0.525</v>
      </c>
      <c r="N33" s="40">
        <v>1.1</v>
      </c>
      <c r="O33" s="22"/>
      <c r="P33" s="40"/>
      <c r="Q33" s="40"/>
      <c r="R33" s="40"/>
      <c r="S33" s="40"/>
      <c r="T33" s="22" t="s">
        <v>42</v>
      </c>
      <c r="U33" s="24">
        <f>G33+K33+L33+M33+N33</f>
        <v>5.273</v>
      </c>
      <c r="V33" s="22" t="s">
        <v>43</v>
      </c>
      <c r="W33" s="27" t="s">
        <v>60</v>
      </c>
      <c r="X33" s="22" t="s">
        <v>148</v>
      </c>
      <c r="Y33" s="28"/>
      <c r="Z33" s="20"/>
      <c r="AA33" s="20"/>
    </row>
    <row r="34" spans="1:27" s="18" customFormat="1" ht="14.25">
      <c r="A34" s="19">
        <v>25</v>
      </c>
      <c r="B34" s="19">
        <v>7749</v>
      </c>
      <c r="C34" s="19" t="s">
        <v>10</v>
      </c>
      <c r="D34" s="20" t="s">
        <v>11</v>
      </c>
      <c r="E34" s="21" t="s">
        <v>12</v>
      </c>
      <c r="F34" s="40">
        <v>5</v>
      </c>
      <c r="G34" s="22">
        <f t="shared" si="0"/>
        <v>0.5</v>
      </c>
      <c r="H34" s="22">
        <v>1998</v>
      </c>
      <c r="I34" s="23" t="s">
        <v>51</v>
      </c>
      <c r="J34" s="40"/>
      <c r="K34" s="22"/>
      <c r="L34" s="22">
        <v>2.6</v>
      </c>
      <c r="M34" s="40">
        <v>0.9</v>
      </c>
      <c r="N34" s="40">
        <v>0.6</v>
      </c>
      <c r="O34" s="22"/>
      <c r="P34" s="40"/>
      <c r="Q34" s="40"/>
      <c r="R34" s="40"/>
      <c r="S34" s="40"/>
      <c r="T34" s="22" t="s">
        <v>43</v>
      </c>
      <c r="U34" s="24">
        <f>G34+L34+M34+N34</f>
        <v>4.6</v>
      </c>
      <c r="V34" s="22" t="s">
        <v>42</v>
      </c>
      <c r="W34" s="29" t="s">
        <v>64</v>
      </c>
      <c r="X34" s="31"/>
      <c r="Y34" s="22"/>
      <c r="Z34" s="22"/>
      <c r="AA34" s="22"/>
    </row>
    <row r="35" spans="1:27" s="18" customFormat="1" ht="14.25">
      <c r="A35" s="19">
        <v>26</v>
      </c>
      <c r="B35" s="19">
        <v>7750</v>
      </c>
      <c r="C35" s="19" t="s">
        <v>70</v>
      </c>
      <c r="D35" s="20" t="s">
        <v>21</v>
      </c>
      <c r="E35" s="21" t="s">
        <v>3</v>
      </c>
      <c r="F35" s="40">
        <v>7.45</v>
      </c>
      <c r="G35" s="22">
        <f t="shared" si="0"/>
        <v>0.7450000000000001</v>
      </c>
      <c r="H35" s="22">
        <v>1994</v>
      </c>
      <c r="I35" s="23" t="s">
        <v>71</v>
      </c>
      <c r="J35" s="40"/>
      <c r="K35" s="22"/>
      <c r="L35" s="22">
        <v>1.01</v>
      </c>
      <c r="M35" s="40">
        <v>0.525</v>
      </c>
      <c r="N35" s="40"/>
      <c r="O35" s="22"/>
      <c r="P35" s="40"/>
      <c r="Q35" s="40"/>
      <c r="R35" s="40"/>
      <c r="S35" s="40"/>
      <c r="T35" s="22" t="s">
        <v>42</v>
      </c>
      <c r="U35" s="24">
        <f>G35+L35+M35</f>
        <v>2.2800000000000002</v>
      </c>
      <c r="V35" s="22" t="s">
        <v>43</v>
      </c>
      <c r="W35" s="22" t="s">
        <v>47</v>
      </c>
      <c r="X35" s="22" t="s">
        <v>68</v>
      </c>
      <c r="Y35" s="27" t="s">
        <v>65</v>
      </c>
      <c r="Z35" s="22" t="s">
        <v>140</v>
      </c>
      <c r="AA35" s="20"/>
    </row>
    <row r="36" spans="1:27" s="18" customFormat="1" ht="14.25">
      <c r="A36" s="19">
        <v>27</v>
      </c>
      <c r="B36" s="19">
        <v>7751</v>
      </c>
      <c r="C36" s="19" t="s">
        <v>14</v>
      </c>
      <c r="D36" s="19" t="s">
        <v>3</v>
      </c>
      <c r="E36" s="19" t="s">
        <v>85</v>
      </c>
      <c r="F36" s="40">
        <v>6.24</v>
      </c>
      <c r="G36" s="22">
        <f t="shared" si="0"/>
        <v>0.6240000000000001</v>
      </c>
      <c r="H36" s="29">
        <v>2008</v>
      </c>
      <c r="I36" s="30" t="s">
        <v>61</v>
      </c>
      <c r="J36" s="40"/>
      <c r="K36" s="22"/>
      <c r="L36" s="29">
        <v>2.5</v>
      </c>
      <c r="M36" s="41">
        <v>0.95</v>
      </c>
      <c r="N36" s="41"/>
      <c r="O36" s="22"/>
      <c r="P36" s="40"/>
      <c r="Q36" s="40"/>
      <c r="R36" s="41">
        <v>1</v>
      </c>
      <c r="S36" s="40"/>
      <c r="T36" s="29" t="s">
        <v>43</v>
      </c>
      <c r="U36" s="24">
        <f>G36+L36+M36+R36</f>
        <v>5.074</v>
      </c>
      <c r="V36" s="29" t="s">
        <v>42</v>
      </c>
      <c r="W36" s="29" t="s">
        <v>54</v>
      </c>
      <c r="X36" s="29" t="s">
        <v>60</v>
      </c>
      <c r="Y36" s="29"/>
      <c r="Z36" s="29"/>
      <c r="AA36" s="19"/>
    </row>
    <row r="37" spans="1:27" s="18" customFormat="1" ht="14.25">
      <c r="A37" s="19">
        <v>28</v>
      </c>
      <c r="B37" s="19">
        <v>7755</v>
      </c>
      <c r="C37" s="19" t="s">
        <v>149</v>
      </c>
      <c r="D37" s="20" t="s">
        <v>22</v>
      </c>
      <c r="E37" s="21" t="s">
        <v>3</v>
      </c>
      <c r="F37" s="40">
        <v>7.19</v>
      </c>
      <c r="G37" s="22">
        <f t="shared" si="0"/>
        <v>0.7190000000000001</v>
      </c>
      <c r="H37" s="22">
        <v>2016</v>
      </c>
      <c r="I37" s="23" t="s">
        <v>50</v>
      </c>
      <c r="J37" s="40"/>
      <c r="K37" s="22"/>
      <c r="L37" s="43"/>
      <c r="M37" s="40"/>
      <c r="N37" s="40"/>
      <c r="O37" s="22"/>
      <c r="P37" s="40"/>
      <c r="Q37" s="40"/>
      <c r="R37" s="40">
        <v>1</v>
      </c>
      <c r="S37" s="40"/>
      <c r="T37" s="22" t="s">
        <v>42</v>
      </c>
      <c r="U37" s="24">
        <f>G37+R37</f>
        <v>1.719</v>
      </c>
      <c r="V37" s="22" t="s">
        <v>43</v>
      </c>
      <c r="W37" s="22" t="s">
        <v>50</v>
      </c>
      <c r="X37" s="31" t="s">
        <v>47</v>
      </c>
      <c r="Y37" s="29" t="s">
        <v>60</v>
      </c>
      <c r="Z37" s="20"/>
      <c r="AA37" s="20"/>
    </row>
    <row r="38" spans="1:27" ht="14.25">
      <c r="A38" s="19">
        <v>29</v>
      </c>
      <c r="B38" s="19">
        <v>7757</v>
      </c>
      <c r="C38" s="19" t="s">
        <v>23</v>
      </c>
      <c r="D38" s="20" t="s">
        <v>73</v>
      </c>
      <c r="E38" s="21" t="s">
        <v>13</v>
      </c>
      <c r="F38" s="40">
        <v>6.57</v>
      </c>
      <c r="G38" s="22">
        <f t="shared" si="0"/>
        <v>0.657</v>
      </c>
      <c r="H38" s="22">
        <v>2002</v>
      </c>
      <c r="I38" s="23" t="s">
        <v>74</v>
      </c>
      <c r="J38" s="40"/>
      <c r="K38" s="22"/>
      <c r="L38" s="29">
        <f>46.5*54*0.08/120</f>
        <v>1.674</v>
      </c>
      <c r="M38" s="40">
        <v>3.88</v>
      </c>
      <c r="N38" s="40"/>
      <c r="O38" s="22"/>
      <c r="P38" s="40"/>
      <c r="Q38" s="40"/>
      <c r="R38" s="40">
        <v>1</v>
      </c>
      <c r="S38" s="40"/>
      <c r="T38" s="22" t="s">
        <v>42</v>
      </c>
      <c r="U38" s="24">
        <f>G38+L38+M38+R38</f>
        <v>7.211</v>
      </c>
      <c r="V38" s="22" t="s">
        <v>114</v>
      </c>
      <c r="W38" s="27" t="s">
        <v>60</v>
      </c>
      <c r="X38" s="20" t="s">
        <v>47</v>
      </c>
      <c r="Y38" s="28" t="s">
        <v>64</v>
      </c>
      <c r="Z38" s="22" t="s">
        <v>140</v>
      </c>
      <c r="AA38" s="20" t="s">
        <v>49</v>
      </c>
    </row>
    <row r="39" spans="1:27" s="18" customFormat="1" ht="14.25">
      <c r="A39" s="19">
        <v>30</v>
      </c>
      <c r="B39" s="19">
        <v>7758</v>
      </c>
      <c r="C39" s="19" t="s">
        <v>168</v>
      </c>
      <c r="D39" s="20" t="s">
        <v>160</v>
      </c>
      <c r="E39" s="21" t="s">
        <v>3</v>
      </c>
      <c r="F39" s="40">
        <v>6.49</v>
      </c>
      <c r="G39" s="22">
        <f t="shared" si="0"/>
        <v>0.649</v>
      </c>
      <c r="H39" s="22">
        <v>1991</v>
      </c>
      <c r="I39" s="23" t="s">
        <v>50</v>
      </c>
      <c r="J39" s="40"/>
      <c r="K39" s="22"/>
      <c r="L39" s="40">
        <f>50*56*0.08/120</f>
        <v>1.8666666666666667</v>
      </c>
      <c r="M39" s="40"/>
      <c r="N39" s="40"/>
      <c r="O39" s="22"/>
      <c r="P39" s="40"/>
      <c r="Q39" s="40"/>
      <c r="R39" s="40">
        <v>1</v>
      </c>
      <c r="S39" s="40"/>
      <c r="T39" s="22" t="s">
        <v>42</v>
      </c>
      <c r="U39" s="24">
        <f>G39+L39+R39</f>
        <v>3.5156666666666667</v>
      </c>
      <c r="V39" s="22" t="s">
        <v>114</v>
      </c>
      <c r="W39" s="22" t="s">
        <v>50</v>
      </c>
      <c r="X39" s="22" t="s">
        <v>119</v>
      </c>
      <c r="Y39" s="20"/>
      <c r="Z39" s="20"/>
      <c r="AA39" s="20"/>
    </row>
    <row r="40" spans="1:27" s="18" customFormat="1" ht="14.25">
      <c r="A40" s="19">
        <v>31</v>
      </c>
      <c r="B40" s="19">
        <v>7759</v>
      </c>
      <c r="C40" s="19" t="s">
        <v>161</v>
      </c>
      <c r="D40" s="20" t="s">
        <v>162</v>
      </c>
      <c r="E40" s="21" t="s">
        <v>163</v>
      </c>
      <c r="F40" s="40">
        <v>6.894</v>
      </c>
      <c r="G40" s="22">
        <f t="shared" si="0"/>
        <v>0.6894</v>
      </c>
      <c r="H40" s="22">
        <v>2002</v>
      </c>
      <c r="I40" s="23" t="s">
        <v>169</v>
      </c>
      <c r="J40" s="40"/>
      <c r="K40" s="22"/>
      <c r="L40" s="40">
        <f>25*109*0.08/120</f>
        <v>1.8166666666666667</v>
      </c>
      <c r="M40" s="40"/>
      <c r="N40" s="40">
        <v>0.6</v>
      </c>
      <c r="O40" s="22"/>
      <c r="P40" s="40"/>
      <c r="Q40" s="40"/>
      <c r="R40" s="40"/>
      <c r="S40" s="40"/>
      <c r="T40" s="22" t="s">
        <v>42</v>
      </c>
      <c r="U40" s="24">
        <f>G40+L40+N40</f>
        <v>3.1060666666666665</v>
      </c>
      <c r="V40" s="22" t="s">
        <v>43</v>
      </c>
      <c r="W40" s="31" t="s">
        <v>47</v>
      </c>
      <c r="X40" s="22" t="s">
        <v>49</v>
      </c>
      <c r="Y40" s="20" t="s">
        <v>104</v>
      </c>
      <c r="Z40" s="27" t="s">
        <v>60</v>
      </c>
      <c r="AA40" s="22" t="s">
        <v>148</v>
      </c>
    </row>
    <row r="41" spans="1:27" s="18" customFormat="1" ht="14.25">
      <c r="A41" s="19">
        <v>32</v>
      </c>
      <c r="B41" s="19">
        <v>7763</v>
      </c>
      <c r="C41" s="19" t="s">
        <v>164</v>
      </c>
      <c r="D41" s="20" t="s">
        <v>3</v>
      </c>
      <c r="E41" s="21" t="s">
        <v>112</v>
      </c>
      <c r="F41" s="40">
        <v>6.54</v>
      </c>
      <c r="G41" s="22">
        <f t="shared" si="0"/>
        <v>0.654</v>
      </c>
      <c r="H41" s="22">
        <v>2015</v>
      </c>
      <c r="I41" s="23" t="s">
        <v>171</v>
      </c>
      <c r="J41" s="40"/>
      <c r="K41" s="22"/>
      <c r="L41" s="40"/>
      <c r="M41" s="40"/>
      <c r="N41" s="40"/>
      <c r="O41" s="22"/>
      <c r="P41" s="40">
        <v>0.5</v>
      </c>
      <c r="Q41" s="40"/>
      <c r="R41" s="40"/>
      <c r="S41" s="40"/>
      <c r="T41" s="22" t="s">
        <v>42</v>
      </c>
      <c r="U41" s="24">
        <f>G41+P41</f>
        <v>1.154</v>
      </c>
      <c r="V41" s="22" t="s">
        <v>114</v>
      </c>
      <c r="W41" s="27" t="s">
        <v>65</v>
      </c>
      <c r="X41" s="22" t="s">
        <v>119</v>
      </c>
      <c r="Y41" s="22" t="s">
        <v>170</v>
      </c>
      <c r="Z41" s="20"/>
      <c r="AA41" s="20"/>
    </row>
    <row r="42" spans="1:27" s="18" customFormat="1" ht="14.25">
      <c r="A42" s="19">
        <v>33</v>
      </c>
      <c r="B42" s="19">
        <v>7764</v>
      </c>
      <c r="C42" s="19" t="s">
        <v>17</v>
      </c>
      <c r="D42" s="20" t="s">
        <v>12</v>
      </c>
      <c r="E42" s="21" t="s">
        <v>3</v>
      </c>
      <c r="F42" s="40">
        <v>6.24</v>
      </c>
      <c r="G42" s="22">
        <f>F42*0.1</f>
        <v>0.6240000000000001</v>
      </c>
      <c r="H42" s="22">
        <v>2000</v>
      </c>
      <c r="I42" s="23" t="s">
        <v>46</v>
      </c>
      <c r="J42" s="40"/>
      <c r="K42" s="22"/>
      <c r="L42" s="22">
        <f>50*93*0.08/120</f>
        <v>3.1</v>
      </c>
      <c r="M42" s="40"/>
      <c r="N42" s="40"/>
      <c r="O42" s="22"/>
      <c r="P42" s="40"/>
      <c r="Q42" s="40"/>
      <c r="R42" s="40">
        <v>1</v>
      </c>
      <c r="S42" s="40"/>
      <c r="T42" s="22" t="s">
        <v>42</v>
      </c>
      <c r="U42" s="24">
        <f>G42+L42+R42</f>
        <v>4.724</v>
      </c>
      <c r="V42" s="22" t="s">
        <v>43</v>
      </c>
      <c r="W42" s="22" t="s">
        <v>46</v>
      </c>
      <c r="X42" s="22" t="s">
        <v>50</v>
      </c>
      <c r="Y42" s="26" t="s">
        <v>45</v>
      </c>
      <c r="Z42" s="20"/>
      <c r="AA42" s="20"/>
    </row>
    <row r="43" spans="1:27" s="18" customFormat="1" ht="14.25">
      <c r="A43" s="19">
        <v>34</v>
      </c>
      <c r="B43" s="19">
        <v>7765</v>
      </c>
      <c r="C43" s="19" t="s">
        <v>165</v>
      </c>
      <c r="D43" s="20" t="s">
        <v>166</v>
      </c>
      <c r="E43" s="21" t="s">
        <v>167</v>
      </c>
      <c r="F43" s="40">
        <v>6.16</v>
      </c>
      <c r="G43" s="22">
        <f>F43*0.1</f>
        <v>0.6160000000000001</v>
      </c>
      <c r="H43" s="22">
        <v>1998</v>
      </c>
      <c r="I43" s="23" t="s">
        <v>172</v>
      </c>
      <c r="J43" s="40"/>
      <c r="K43" s="22"/>
      <c r="L43" s="40">
        <f>8*25*0.08/120</f>
        <v>0.13333333333333333</v>
      </c>
      <c r="M43" s="40"/>
      <c r="N43" s="40"/>
      <c r="O43" s="22"/>
      <c r="P43" s="40"/>
      <c r="Q43" s="40"/>
      <c r="R43" s="40"/>
      <c r="S43" s="40"/>
      <c r="T43" s="22" t="s">
        <v>42</v>
      </c>
      <c r="U43" s="24">
        <f>G43+J43+L43+M43+R43</f>
        <v>0.7493333333333334</v>
      </c>
      <c r="V43" s="22" t="s">
        <v>43</v>
      </c>
      <c r="W43" s="27" t="s">
        <v>60</v>
      </c>
      <c r="X43" s="22" t="s">
        <v>148</v>
      </c>
      <c r="Y43" s="22"/>
      <c r="Z43" s="20"/>
      <c r="AA43" s="20"/>
    </row>
    <row r="44" spans="1:27" s="18" customFormat="1" ht="14.25">
      <c r="A44" s="19"/>
      <c r="B44" s="19"/>
      <c r="C44" s="19"/>
      <c r="D44" s="20"/>
      <c r="E44" s="21"/>
      <c r="F44" s="40"/>
      <c r="G44" s="22"/>
      <c r="H44" s="22"/>
      <c r="I44" s="23"/>
      <c r="J44" s="40"/>
      <c r="K44" s="22"/>
      <c r="L44" s="22"/>
      <c r="M44" s="40"/>
      <c r="N44" s="22"/>
      <c r="O44" s="22"/>
      <c r="P44" s="22"/>
      <c r="Q44" s="22"/>
      <c r="R44" s="22"/>
      <c r="S44" s="40"/>
      <c r="T44" s="22"/>
      <c r="U44" s="24"/>
      <c r="V44" s="22"/>
      <c r="W44" s="22"/>
      <c r="X44" s="22"/>
      <c r="Y44" s="22"/>
      <c r="Z44" s="20"/>
      <c r="AA44" s="20"/>
    </row>
    <row r="45" spans="1:27" ht="18" thickBot="1">
      <c r="A45" s="76" t="s">
        <v>90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46"/>
    </row>
    <row r="46" spans="1:27" ht="51">
      <c r="A46" s="47" t="s">
        <v>59</v>
      </c>
      <c r="B46" s="47" t="s">
        <v>89</v>
      </c>
      <c r="C46" s="48" t="s">
        <v>0</v>
      </c>
      <c r="D46" s="48" t="s">
        <v>1</v>
      </c>
      <c r="E46" s="48" t="s">
        <v>82</v>
      </c>
      <c r="F46" s="48" t="s">
        <v>57</v>
      </c>
      <c r="G46" s="48" t="s">
        <v>56</v>
      </c>
      <c r="H46" s="48" t="s">
        <v>33</v>
      </c>
      <c r="I46" s="48" t="s">
        <v>44</v>
      </c>
      <c r="J46" s="48" t="s">
        <v>38</v>
      </c>
      <c r="K46" s="48" t="s">
        <v>36</v>
      </c>
      <c r="L46" s="49" t="s">
        <v>153</v>
      </c>
      <c r="M46" s="49" t="s">
        <v>154</v>
      </c>
      <c r="N46" s="49" t="s">
        <v>28</v>
      </c>
      <c r="O46" s="49" t="s">
        <v>155</v>
      </c>
      <c r="P46" s="49" t="s">
        <v>156</v>
      </c>
      <c r="Q46" s="49" t="s">
        <v>157</v>
      </c>
      <c r="R46" s="48" t="s">
        <v>31</v>
      </c>
      <c r="S46" s="48" t="s">
        <v>32</v>
      </c>
      <c r="T46" s="48" t="s">
        <v>34</v>
      </c>
      <c r="U46" s="48" t="s">
        <v>55</v>
      </c>
      <c r="V46" s="48" t="s">
        <v>37</v>
      </c>
      <c r="W46" s="50" t="s">
        <v>39</v>
      </c>
      <c r="X46" s="50" t="s">
        <v>40</v>
      </c>
      <c r="Y46" s="50" t="s">
        <v>41</v>
      </c>
      <c r="Z46" s="51"/>
      <c r="AA46" s="52"/>
    </row>
    <row r="47" spans="1:27" s="18" customFormat="1" ht="14.25">
      <c r="A47" s="19">
        <v>1</v>
      </c>
      <c r="B47" s="19">
        <v>7663</v>
      </c>
      <c r="C47" s="19" t="s">
        <v>123</v>
      </c>
      <c r="D47" s="20" t="s">
        <v>13</v>
      </c>
      <c r="E47" s="21" t="s">
        <v>3</v>
      </c>
      <c r="F47" s="40">
        <v>7.47</v>
      </c>
      <c r="G47" s="22">
        <f>F47*0.1</f>
        <v>0.747</v>
      </c>
      <c r="H47" s="22">
        <v>2000</v>
      </c>
      <c r="I47" s="23" t="s">
        <v>132</v>
      </c>
      <c r="J47" s="40"/>
      <c r="K47" s="22"/>
      <c r="L47" s="40">
        <f>7*94.43*0.08/120</f>
        <v>0.44067333333333336</v>
      </c>
      <c r="M47" s="40"/>
      <c r="N47" s="40">
        <v>0.3</v>
      </c>
      <c r="O47" s="22"/>
      <c r="P47" s="40"/>
      <c r="Q47" s="40"/>
      <c r="R47" s="40"/>
      <c r="S47" s="40">
        <v>0.5</v>
      </c>
      <c r="T47" s="22" t="s">
        <v>42</v>
      </c>
      <c r="U47" s="24">
        <f>G47+L47+S47+N47</f>
        <v>1.9876733333333334</v>
      </c>
      <c r="V47" s="22" t="s">
        <v>43</v>
      </c>
      <c r="W47" s="22" t="s">
        <v>50</v>
      </c>
      <c r="X47" s="22" t="s">
        <v>46</v>
      </c>
      <c r="Y47" s="22"/>
      <c r="Z47" s="20"/>
      <c r="AA47" s="20"/>
    </row>
    <row r="48" spans="1:27" s="18" customFormat="1" ht="14.25">
      <c r="A48" s="19">
        <v>2</v>
      </c>
      <c r="B48" s="19">
        <v>7755</v>
      </c>
      <c r="C48" s="19" t="s">
        <v>149</v>
      </c>
      <c r="D48" s="20" t="s">
        <v>22</v>
      </c>
      <c r="E48" s="21" t="s">
        <v>3</v>
      </c>
      <c r="F48" s="40">
        <v>7.19</v>
      </c>
      <c r="G48" s="22">
        <f>F48*0.1</f>
        <v>0.7190000000000001</v>
      </c>
      <c r="H48" s="22">
        <v>2016</v>
      </c>
      <c r="I48" s="23" t="s">
        <v>50</v>
      </c>
      <c r="J48" s="40"/>
      <c r="K48" s="22"/>
      <c r="L48" s="43"/>
      <c r="M48" s="40"/>
      <c r="N48" s="40"/>
      <c r="O48" s="22"/>
      <c r="P48" s="40"/>
      <c r="Q48" s="40"/>
      <c r="R48" s="40">
        <v>1</v>
      </c>
      <c r="S48" s="40"/>
      <c r="T48" s="22" t="s">
        <v>42</v>
      </c>
      <c r="U48" s="24">
        <f>G48+R48</f>
        <v>1.719</v>
      </c>
      <c r="V48" s="22" t="s">
        <v>43</v>
      </c>
      <c r="W48" s="22" t="s">
        <v>50</v>
      </c>
      <c r="X48" s="31" t="s">
        <v>47</v>
      </c>
      <c r="Y48" s="29" t="s">
        <v>60</v>
      </c>
      <c r="Z48" s="20"/>
      <c r="AA48" s="20"/>
    </row>
    <row r="49" spans="1:27" s="18" customFormat="1" ht="15" thickBot="1">
      <c r="A49" s="19">
        <v>3</v>
      </c>
      <c r="B49" s="19">
        <v>7758</v>
      </c>
      <c r="C49" s="19" t="s">
        <v>168</v>
      </c>
      <c r="D49" s="20" t="s">
        <v>160</v>
      </c>
      <c r="E49" s="21" t="s">
        <v>3</v>
      </c>
      <c r="F49" s="40">
        <v>6.49</v>
      </c>
      <c r="G49" s="22">
        <f>F49*0.1</f>
        <v>0.649</v>
      </c>
      <c r="H49" s="22">
        <v>1991</v>
      </c>
      <c r="I49" s="23" t="s">
        <v>50</v>
      </c>
      <c r="J49" s="40"/>
      <c r="K49" s="22"/>
      <c r="L49" s="40">
        <f>50*56*0.08/120</f>
        <v>1.8666666666666667</v>
      </c>
      <c r="M49" s="40"/>
      <c r="N49" s="40"/>
      <c r="O49" s="22"/>
      <c r="P49" s="40"/>
      <c r="Q49" s="40"/>
      <c r="R49" s="40">
        <v>1</v>
      </c>
      <c r="S49" s="40"/>
      <c r="T49" s="22" t="s">
        <v>42</v>
      </c>
      <c r="U49" s="24">
        <f>G49+L49+R49</f>
        <v>3.5156666666666667</v>
      </c>
      <c r="V49" s="22" t="s">
        <v>114</v>
      </c>
      <c r="W49" s="22" t="s">
        <v>50</v>
      </c>
      <c r="X49" s="22" t="s">
        <v>119</v>
      </c>
      <c r="Y49" s="20"/>
      <c r="Z49" s="20"/>
      <c r="AA49" s="20"/>
    </row>
    <row r="50" spans="1:27" ht="18" thickBot="1">
      <c r="A50" s="59" t="s">
        <v>91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3"/>
    </row>
    <row r="51" spans="1:27" ht="51">
      <c r="A51" s="47" t="s">
        <v>59</v>
      </c>
      <c r="B51" s="47" t="s">
        <v>89</v>
      </c>
      <c r="C51" s="48" t="s">
        <v>0</v>
      </c>
      <c r="D51" s="48" t="s">
        <v>1</v>
      </c>
      <c r="E51" s="48" t="s">
        <v>82</v>
      </c>
      <c r="F51" s="48" t="s">
        <v>57</v>
      </c>
      <c r="G51" s="48" t="s">
        <v>56</v>
      </c>
      <c r="H51" s="48" t="s">
        <v>33</v>
      </c>
      <c r="I51" s="48" t="s">
        <v>44</v>
      </c>
      <c r="J51" s="48" t="s">
        <v>38</v>
      </c>
      <c r="K51" s="48" t="s">
        <v>36</v>
      </c>
      <c r="L51" s="49" t="s">
        <v>153</v>
      </c>
      <c r="M51" s="49" t="s">
        <v>154</v>
      </c>
      <c r="N51" s="49" t="s">
        <v>28</v>
      </c>
      <c r="O51" s="49" t="s">
        <v>155</v>
      </c>
      <c r="P51" s="49" t="s">
        <v>156</v>
      </c>
      <c r="Q51" s="49" t="s">
        <v>157</v>
      </c>
      <c r="R51" s="48" t="s">
        <v>31</v>
      </c>
      <c r="S51" s="48" t="s">
        <v>32</v>
      </c>
      <c r="T51" s="48" t="s">
        <v>34</v>
      </c>
      <c r="U51" s="48" t="s">
        <v>55</v>
      </c>
      <c r="V51" s="48" t="s">
        <v>37</v>
      </c>
      <c r="W51" s="50" t="s">
        <v>39</v>
      </c>
      <c r="X51" s="50" t="s">
        <v>40</v>
      </c>
      <c r="Y51" s="53" t="s">
        <v>41</v>
      </c>
      <c r="Z51" s="47"/>
      <c r="AA51" s="47"/>
    </row>
    <row r="52" spans="1:27" s="18" customFormat="1" ht="14.25">
      <c r="A52" s="19">
        <v>1</v>
      </c>
      <c r="B52" s="19">
        <v>7698</v>
      </c>
      <c r="C52" s="19" t="s">
        <v>125</v>
      </c>
      <c r="D52" s="20" t="s">
        <v>15</v>
      </c>
      <c r="E52" s="21" t="s">
        <v>12</v>
      </c>
      <c r="F52" s="40">
        <v>7.32</v>
      </c>
      <c r="G52" s="22">
        <f>F52*0.1</f>
        <v>0.7320000000000001</v>
      </c>
      <c r="H52" s="22">
        <v>1989</v>
      </c>
      <c r="I52" s="23" t="s">
        <v>48</v>
      </c>
      <c r="J52" s="40"/>
      <c r="K52" s="22"/>
      <c r="L52" s="41">
        <f>50*60.28*0.08/120</f>
        <v>2.009333333333333</v>
      </c>
      <c r="M52" s="40">
        <v>0.9</v>
      </c>
      <c r="N52" s="40">
        <v>0.3</v>
      </c>
      <c r="O52" s="22"/>
      <c r="P52" s="40"/>
      <c r="Q52" s="40"/>
      <c r="R52" s="40">
        <v>1</v>
      </c>
      <c r="S52" s="40"/>
      <c r="T52" s="22" t="s">
        <v>42</v>
      </c>
      <c r="U52" s="24">
        <f>G52+L52+M52+N52+R52</f>
        <v>4.941333333333333</v>
      </c>
      <c r="V52" s="22" t="s">
        <v>43</v>
      </c>
      <c r="W52" s="29" t="s">
        <v>48</v>
      </c>
      <c r="X52" s="22" t="s">
        <v>126</v>
      </c>
      <c r="Y52" s="22"/>
      <c r="Z52" s="20"/>
      <c r="AA52" s="25"/>
    </row>
    <row r="53" spans="1:27" s="18" customFormat="1" ht="14.25">
      <c r="A53" s="19">
        <v>2</v>
      </c>
      <c r="B53" s="19">
        <v>7722</v>
      </c>
      <c r="C53" s="19" t="s">
        <v>135</v>
      </c>
      <c r="D53" s="20" t="s">
        <v>136</v>
      </c>
      <c r="E53" s="21" t="s">
        <v>137</v>
      </c>
      <c r="F53" s="40">
        <v>6.97</v>
      </c>
      <c r="G53" s="22">
        <f>F53*0.1</f>
        <v>0.6970000000000001</v>
      </c>
      <c r="H53" s="22">
        <v>1998</v>
      </c>
      <c r="I53" s="23" t="s">
        <v>48</v>
      </c>
      <c r="J53" s="40"/>
      <c r="K53" s="22"/>
      <c r="L53" s="43"/>
      <c r="M53" s="40"/>
      <c r="N53" s="40">
        <v>0.3</v>
      </c>
      <c r="O53" s="22"/>
      <c r="P53" s="40"/>
      <c r="Q53" s="40"/>
      <c r="R53" s="40">
        <v>1</v>
      </c>
      <c r="S53" s="40"/>
      <c r="T53" s="22" t="s">
        <v>42</v>
      </c>
      <c r="U53" s="24">
        <f>G53+N53+R53</f>
        <v>1.997</v>
      </c>
      <c r="V53" s="22" t="s">
        <v>43</v>
      </c>
      <c r="W53" s="29" t="s">
        <v>48</v>
      </c>
      <c r="X53" s="22" t="s">
        <v>47</v>
      </c>
      <c r="Y53" s="22" t="s">
        <v>119</v>
      </c>
      <c r="Z53" s="27" t="s">
        <v>65</v>
      </c>
      <c r="AA53" s="22" t="s">
        <v>54</v>
      </c>
    </row>
    <row r="54" spans="1:27" s="18" customFormat="1" ht="14.25">
      <c r="A54" s="19">
        <v>3</v>
      </c>
      <c r="B54" s="19">
        <v>7729</v>
      </c>
      <c r="C54" s="19" t="s">
        <v>142</v>
      </c>
      <c r="D54" s="20" t="s">
        <v>143</v>
      </c>
      <c r="E54" s="21" t="s">
        <v>144</v>
      </c>
      <c r="F54" s="40">
        <v>7.57</v>
      </c>
      <c r="G54" s="22">
        <f>F54*0.1</f>
        <v>0.7570000000000001</v>
      </c>
      <c r="H54" s="22">
        <v>2013</v>
      </c>
      <c r="I54" s="23" t="s">
        <v>48</v>
      </c>
      <c r="J54" s="40"/>
      <c r="K54" s="22"/>
      <c r="L54" s="43"/>
      <c r="M54" s="40"/>
      <c r="N54" s="40"/>
      <c r="O54" s="22"/>
      <c r="P54" s="40"/>
      <c r="Q54" s="40"/>
      <c r="R54" s="40">
        <v>1</v>
      </c>
      <c r="S54" s="40"/>
      <c r="T54" s="22" t="s">
        <v>42</v>
      </c>
      <c r="U54" s="24">
        <f>G54+R54</f>
        <v>1.7570000000000001</v>
      </c>
      <c r="V54" s="22" t="s">
        <v>43</v>
      </c>
      <c r="W54" s="29" t="s">
        <v>48</v>
      </c>
      <c r="X54" s="22" t="s">
        <v>119</v>
      </c>
      <c r="Y54" s="22" t="s">
        <v>50</v>
      </c>
      <c r="Z54" s="27" t="s">
        <v>65</v>
      </c>
      <c r="AA54" s="22" t="s">
        <v>140</v>
      </c>
    </row>
    <row r="55" spans="1:27" s="18" customFormat="1" ht="15" thickBot="1">
      <c r="A55" s="14"/>
      <c r="B55" s="14"/>
      <c r="C55" s="14"/>
      <c r="D55" s="14"/>
      <c r="E55" s="14"/>
      <c r="F55" s="16"/>
      <c r="G55" s="16"/>
      <c r="H55" s="16"/>
      <c r="I55" s="39"/>
      <c r="J55" s="15"/>
      <c r="K55" s="15"/>
      <c r="L55" s="16"/>
      <c r="M55" s="16"/>
      <c r="N55" s="16"/>
      <c r="O55" s="15"/>
      <c r="P55" s="15"/>
      <c r="Q55" s="15"/>
      <c r="R55" s="16"/>
      <c r="S55" s="15"/>
      <c r="T55" s="16"/>
      <c r="U55" s="17"/>
      <c r="V55" s="16"/>
      <c r="W55" s="16"/>
      <c r="X55" s="16"/>
      <c r="Y55" s="16"/>
      <c r="Z55" s="31"/>
      <c r="AA55" s="19"/>
    </row>
    <row r="56" spans="1:27" ht="18" thickBot="1">
      <c r="A56" s="59" t="s">
        <v>92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25"/>
      <c r="AA56" s="25"/>
    </row>
    <row r="57" spans="1:27" ht="51">
      <c r="A57" s="47" t="s">
        <v>59</v>
      </c>
      <c r="B57" s="47" t="s">
        <v>89</v>
      </c>
      <c r="C57" s="48" t="s">
        <v>0</v>
      </c>
      <c r="D57" s="48" t="s">
        <v>1</v>
      </c>
      <c r="E57" s="48" t="s">
        <v>82</v>
      </c>
      <c r="F57" s="48" t="s">
        <v>57</v>
      </c>
      <c r="G57" s="48" t="s">
        <v>56</v>
      </c>
      <c r="H57" s="48" t="s">
        <v>33</v>
      </c>
      <c r="I57" s="48" t="s">
        <v>44</v>
      </c>
      <c r="J57" s="48" t="s">
        <v>38</v>
      </c>
      <c r="K57" s="48" t="s">
        <v>36</v>
      </c>
      <c r="L57" s="49" t="s">
        <v>153</v>
      </c>
      <c r="M57" s="49" t="s">
        <v>154</v>
      </c>
      <c r="N57" s="49" t="s">
        <v>28</v>
      </c>
      <c r="O57" s="49" t="s">
        <v>155</v>
      </c>
      <c r="P57" s="49" t="s">
        <v>156</v>
      </c>
      <c r="Q57" s="49" t="s">
        <v>157</v>
      </c>
      <c r="R57" s="48" t="s">
        <v>31</v>
      </c>
      <c r="S57" s="48" t="s">
        <v>32</v>
      </c>
      <c r="T57" s="48" t="s">
        <v>34</v>
      </c>
      <c r="U57" s="48" t="s">
        <v>55</v>
      </c>
      <c r="V57" s="48" t="s">
        <v>37</v>
      </c>
      <c r="W57" s="50" t="s">
        <v>39</v>
      </c>
      <c r="X57" s="50" t="s">
        <v>40</v>
      </c>
      <c r="Y57" s="53" t="s">
        <v>41</v>
      </c>
      <c r="Z57" s="25"/>
      <c r="AA57" s="25"/>
    </row>
    <row r="58" spans="1:27" ht="14.25">
      <c r="A58" s="19">
        <v>1</v>
      </c>
      <c r="B58" s="19">
        <v>7721</v>
      </c>
      <c r="C58" s="44" t="s">
        <v>26</v>
      </c>
      <c r="D58" s="20" t="s">
        <v>27</v>
      </c>
      <c r="E58" s="21" t="s">
        <v>12</v>
      </c>
      <c r="F58" s="40">
        <v>7.29</v>
      </c>
      <c r="G58" s="22">
        <f>F58*0.1</f>
        <v>0.7290000000000001</v>
      </c>
      <c r="H58" s="22">
        <v>1992</v>
      </c>
      <c r="I58" s="23" t="s">
        <v>46</v>
      </c>
      <c r="J58" s="40"/>
      <c r="K58" s="22"/>
      <c r="L58" s="22">
        <v>7.75</v>
      </c>
      <c r="M58" s="40">
        <v>1</v>
      </c>
      <c r="N58" s="40"/>
      <c r="O58" s="22">
        <v>0</v>
      </c>
      <c r="P58" s="40"/>
      <c r="Q58" s="40"/>
      <c r="R58" s="40">
        <v>1</v>
      </c>
      <c r="S58" s="40"/>
      <c r="T58" s="22" t="s">
        <v>42</v>
      </c>
      <c r="U58" s="24">
        <f>G58+L58+M58+R58</f>
        <v>10.479</v>
      </c>
      <c r="V58" s="22" t="s">
        <v>43</v>
      </c>
      <c r="W58" s="22" t="s">
        <v>46</v>
      </c>
      <c r="X58" s="22"/>
      <c r="Y58" s="26"/>
      <c r="Z58" s="20"/>
      <c r="AA58" s="20"/>
    </row>
    <row r="59" spans="1:27" s="18" customFormat="1" ht="14.25">
      <c r="A59" s="19">
        <v>2</v>
      </c>
      <c r="B59" s="19">
        <v>7764</v>
      </c>
      <c r="C59" s="19" t="s">
        <v>17</v>
      </c>
      <c r="D59" s="20" t="s">
        <v>12</v>
      </c>
      <c r="E59" s="21" t="s">
        <v>3</v>
      </c>
      <c r="F59" s="40">
        <v>6.24</v>
      </c>
      <c r="G59" s="22">
        <f>F59*0.1</f>
        <v>0.6240000000000001</v>
      </c>
      <c r="H59" s="22">
        <v>2000</v>
      </c>
      <c r="I59" s="23" t="s">
        <v>46</v>
      </c>
      <c r="J59" s="40"/>
      <c r="K59" s="22"/>
      <c r="L59" s="22">
        <f>50*93*0.08/120</f>
        <v>3.1</v>
      </c>
      <c r="M59" s="40"/>
      <c r="N59" s="40"/>
      <c r="O59" s="22">
        <v>0</v>
      </c>
      <c r="P59" s="40"/>
      <c r="Q59" s="40"/>
      <c r="R59" s="40">
        <v>1</v>
      </c>
      <c r="S59" s="40"/>
      <c r="T59" s="22" t="s">
        <v>42</v>
      </c>
      <c r="U59" s="24">
        <f>G59+L59+R59</f>
        <v>4.724</v>
      </c>
      <c r="V59" s="22" t="s">
        <v>43</v>
      </c>
      <c r="W59" s="22" t="s">
        <v>46</v>
      </c>
      <c r="X59" s="22" t="s">
        <v>50</v>
      </c>
      <c r="Y59" s="26" t="s">
        <v>45</v>
      </c>
      <c r="Z59" s="20"/>
      <c r="AA59" s="20"/>
    </row>
    <row r="60" spans="1:27" s="18" customFormat="1" ht="14.25">
      <c r="A60" s="19"/>
      <c r="B60" s="19"/>
      <c r="C60" s="19"/>
      <c r="D60" s="19"/>
      <c r="E60" s="19"/>
      <c r="F60" s="29"/>
      <c r="G60" s="29"/>
      <c r="H60" s="29"/>
      <c r="I60" s="30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2"/>
      <c r="U60" s="32"/>
      <c r="V60" s="29"/>
      <c r="W60" s="29"/>
      <c r="X60" s="35"/>
      <c r="Y60" s="31"/>
      <c r="Z60" s="36"/>
      <c r="AA60" s="33"/>
    </row>
    <row r="61" spans="1:27" ht="12.75" thickBo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8" thickBot="1">
      <c r="A62" s="59" t="s">
        <v>93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3"/>
    </row>
    <row r="63" spans="1:27" ht="14.25">
      <c r="A63" s="47" t="s">
        <v>59</v>
      </c>
      <c r="B63" s="47" t="s">
        <v>89</v>
      </c>
      <c r="C63" s="48" t="s">
        <v>0</v>
      </c>
      <c r="D63" s="48" t="s">
        <v>1</v>
      </c>
      <c r="E63" s="48" t="s">
        <v>82</v>
      </c>
      <c r="F63" s="48" t="s">
        <v>57</v>
      </c>
      <c r="G63" s="48" t="s">
        <v>56</v>
      </c>
      <c r="H63" s="48" t="s">
        <v>33</v>
      </c>
      <c r="I63" s="48" t="s">
        <v>44</v>
      </c>
      <c r="J63" s="48" t="s">
        <v>38</v>
      </c>
      <c r="K63" s="48" t="s">
        <v>36</v>
      </c>
      <c r="L63" s="50" t="s">
        <v>58</v>
      </c>
      <c r="M63" s="50"/>
      <c r="N63" s="48" t="s">
        <v>28</v>
      </c>
      <c r="O63" s="48" t="s">
        <v>29</v>
      </c>
      <c r="P63" s="48"/>
      <c r="Q63" s="48" t="s">
        <v>30</v>
      </c>
      <c r="R63" s="48" t="s">
        <v>31</v>
      </c>
      <c r="S63" s="48" t="s">
        <v>32</v>
      </c>
      <c r="T63" s="48" t="s">
        <v>34</v>
      </c>
      <c r="U63" s="48" t="s">
        <v>55</v>
      </c>
      <c r="V63" s="48" t="s">
        <v>37</v>
      </c>
      <c r="W63" s="50" t="s">
        <v>39</v>
      </c>
      <c r="X63" s="50" t="s">
        <v>40</v>
      </c>
      <c r="Y63" s="53" t="s">
        <v>41</v>
      </c>
      <c r="Z63" s="47"/>
      <c r="AA63" s="47"/>
    </row>
    <row r="64" spans="1:27" s="18" customFormat="1" ht="14.25">
      <c r="A64" s="19">
        <v>1</v>
      </c>
      <c r="B64" s="19">
        <v>7751</v>
      </c>
      <c r="C64" s="19" t="s">
        <v>14</v>
      </c>
      <c r="D64" s="19" t="s">
        <v>3</v>
      </c>
      <c r="E64" s="19" t="s">
        <v>85</v>
      </c>
      <c r="F64" s="40">
        <v>6.24</v>
      </c>
      <c r="G64" s="22">
        <f>F64*0.1</f>
        <v>0.6240000000000001</v>
      </c>
      <c r="H64" s="29">
        <v>2008</v>
      </c>
      <c r="I64" s="30" t="s">
        <v>61</v>
      </c>
      <c r="J64" s="40"/>
      <c r="K64" s="22"/>
      <c r="L64" s="29">
        <v>2.5</v>
      </c>
      <c r="M64" s="41">
        <v>0.95</v>
      </c>
      <c r="N64" s="41"/>
      <c r="O64" s="22"/>
      <c r="P64" s="40"/>
      <c r="Q64" s="40"/>
      <c r="R64" s="41">
        <v>1</v>
      </c>
      <c r="S64" s="40"/>
      <c r="T64" s="29" t="s">
        <v>43</v>
      </c>
      <c r="U64" s="24">
        <f>G64+L64+M64+R64</f>
        <v>5.074</v>
      </c>
      <c r="V64" s="29" t="s">
        <v>42</v>
      </c>
      <c r="W64" s="29" t="s">
        <v>54</v>
      </c>
      <c r="X64" s="29" t="s">
        <v>60</v>
      </c>
      <c r="Y64" s="29"/>
      <c r="Z64" s="29"/>
      <c r="AA64" s="19"/>
    </row>
    <row r="65" spans="1:27" s="18" customFormat="1" ht="14.25">
      <c r="A65" s="19"/>
      <c r="B65" s="19"/>
      <c r="C65" s="19"/>
      <c r="D65" s="20"/>
      <c r="E65" s="21"/>
      <c r="F65" s="22"/>
      <c r="G65" s="22"/>
      <c r="H65" s="22"/>
      <c r="I65" s="23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4"/>
      <c r="V65" s="22"/>
      <c r="W65" s="22"/>
      <c r="X65" s="22"/>
      <c r="Y65" s="26"/>
      <c r="Z65" s="20"/>
      <c r="AA65" s="25"/>
    </row>
    <row r="66" spans="1:27" ht="1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27" ht="12.75" thickBo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</row>
    <row r="68" spans="1:27" ht="18" thickBot="1">
      <c r="A68" s="59" t="s">
        <v>94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3"/>
    </row>
    <row r="69" spans="1:27" ht="51">
      <c r="A69" s="47" t="s">
        <v>59</v>
      </c>
      <c r="B69" s="47" t="s">
        <v>89</v>
      </c>
      <c r="C69" s="48" t="s">
        <v>0</v>
      </c>
      <c r="D69" s="48" t="s">
        <v>1</v>
      </c>
      <c r="E69" s="48" t="s">
        <v>82</v>
      </c>
      <c r="F69" s="48" t="s">
        <v>57</v>
      </c>
      <c r="G69" s="48" t="s">
        <v>56</v>
      </c>
      <c r="H69" s="48" t="s">
        <v>33</v>
      </c>
      <c r="I69" s="48" t="s">
        <v>44</v>
      </c>
      <c r="J69" s="48" t="s">
        <v>38</v>
      </c>
      <c r="K69" s="48" t="s">
        <v>36</v>
      </c>
      <c r="L69" s="49" t="s">
        <v>153</v>
      </c>
      <c r="M69" s="49" t="s">
        <v>154</v>
      </c>
      <c r="N69" s="49" t="s">
        <v>28</v>
      </c>
      <c r="O69" s="49" t="s">
        <v>155</v>
      </c>
      <c r="P69" s="49" t="s">
        <v>156</v>
      </c>
      <c r="Q69" s="49" t="s">
        <v>157</v>
      </c>
      <c r="R69" s="48" t="s">
        <v>31</v>
      </c>
      <c r="S69" s="48" t="s">
        <v>32</v>
      </c>
      <c r="T69" s="48" t="s">
        <v>34</v>
      </c>
      <c r="U69" s="48" t="s">
        <v>55</v>
      </c>
      <c r="V69" s="48" t="s">
        <v>37</v>
      </c>
      <c r="W69" s="50" t="s">
        <v>39</v>
      </c>
      <c r="X69" s="50" t="s">
        <v>40</v>
      </c>
      <c r="Y69" s="53" t="s">
        <v>41</v>
      </c>
      <c r="Z69" s="47"/>
      <c r="AA69" s="47"/>
    </row>
    <row r="70" spans="1:27" ht="14.25">
      <c r="A70" s="19">
        <v>1</v>
      </c>
      <c r="B70" s="19">
        <v>7733</v>
      </c>
      <c r="C70" s="19" t="s">
        <v>6</v>
      </c>
      <c r="D70" s="20" t="s">
        <v>7</v>
      </c>
      <c r="E70" s="21" t="s">
        <v>13</v>
      </c>
      <c r="F70" s="40">
        <v>6.05</v>
      </c>
      <c r="G70" s="22">
        <f aca="true" t="shared" si="1" ref="G70:G75">F70*0.1</f>
        <v>0.605</v>
      </c>
      <c r="H70" s="22">
        <v>1995</v>
      </c>
      <c r="I70" s="23" t="s">
        <v>62</v>
      </c>
      <c r="J70" s="40"/>
      <c r="K70" s="22"/>
      <c r="L70" s="22">
        <v>4.67</v>
      </c>
      <c r="M70" s="40">
        <v>1</v>
      </c>
      <c r="N70" s="40">
        <v>1.1</v>
      </c>
      <c r="O70" s="22"/>
      <c r="P70" s="40"/>
      <c r="Q70" s="40"/>
      <c r="R70" s="40"/>
      <c r="S70" s="40"/>
      <c r="T70" s="22" t="s">
        <v>43</v>
      </c>
      <c r="U70" s="24">
        <f>G70+L70+M70+N70</f>
        <v>7.375</v>
      </c>
      <c r="V70" s="22" t="s">
        <v>43</v>
      </c>
      <c r="W70" s="27" t="s">
        <v>60</v>
      </c>
      <c r="X70" s="26" t="s">
        <v>47</v>
      </c>
      <c r="Y70" s="29" t="s">
        <v>116</v>
      </c>
      <c r="Z70" s="20"/>
      <c r="AA70" s="20"/>
    </row>
    <row r="71" spans="1:27" s="18" customFormat="1" ht="14.25">
      <c r="A71" s="19">
        <v>2</v>
      </c>
      <c r="B71" s="19">
        <v>7748</v>
      </c>
      <c r="C71" s="44" t="s">
        <v>18</v>
      </c>
      <c r="D71" s="20" t="s">
        <v>19</v>
      </c>
      <c r="E71" s="21" t="s">
        <v>87</v>
      </c>
      <c r="F71" s="40">
        <v>6.98</v>
      </c>
      <c r="G71" s="22">
        <f t="shared" si="1"/>
        <v>0.6980000000000001</v>
      </c>
      <c r="H71" s="22">
        <v>1993</v>
      </c>
      <c r="I71" s="23" t="s">
        <v>69</v>
      </c>
      <c r="J71" s="40"/>
      <c r="K71" s="22">
        <v>1</v>
      </c>
      <c r="L71" s="40">
        <f>50*58.5*0.08/120</f>
        <v>1.95</v>
      </c>
      <c r="M71" s="40">
        <v>0.525</v>
      </c>
      <c r="N71" s="40">
        <v>1.1</v>
      </c>
      <c r="O71" s="22"/>
      <c r="P71" s="40"/>
      <c r="Q71" s="40"/>
      <c r="R71" s="40"/>
      <c r="S71" s="40"/>
      <c r="T71" s="22" t="s">
        <v>42</v>
      </c>
      <c r="U71" s="24">
        <f>G71+K71+L71+M71+N71</f>
        <v>5.273</v>
      </c>
      <c r="V71" s="22" t="s">
        <v>43</v>
      </c>
      <c r="W71" s="27" t="s">
        <v>60</v>
      </c>
      <c r="X71" s="22" t="s">
        <v>148</v>
      </c>
      <c r="Y71" s="28"/>
      <c r="Z71" s="20"/>
      <c r="AA71" s="20"/>
    </row>
    <row r="72" spans="1:27" s="18" customFormat="1" ht="14.25">
      <c r="A72" s="19">
        <v>3</v>
      </c>
      <c r="B72" s="19">
        <v>7727</v>
      </c>
      <c r="C72" s="19" t="s">
        <v>109</v>
      </c>
      <c r="D72" s="20" t="s">
        <v>110</v>
      </c>
      <c r="E72" s="21" t="s">
        <v>106</v>
      </c>
      <c r="F72" s="40">
        <v>7.56</v>
      </c>
      <c r="G72" s="22">
        <f t="shared" si="1"/>
        <v>0.756</v>
      </c>
      <c r="H72" s="22">
        <v>1991</v>
      </c>
      <c r="I72" s="23" t="s">
        <v>111</v>
      </c>
      <c r="J72" s="40"/>
      <c r="K72" s="22"/>
      <c r="L72" s="29">
        <f>50*66*0.08/120</f>
        <v>2.2</v>
      </c>
      <c r="M72" s="40">
        <v>0.3</v>
      </c>
      <c r="N72" s="40"/>
      <c r="O72" s="22"/>
      <c r="P72" s="40"/>
      <c r="Q72" s="40">
        <v>0.3</v>
      </c>
      <c r="R72" s="40"/>
      <c r="S72" s="40"/>
      <c r="T72" s="22" t="s">
        <v>42</v>
      </c>
      <c r="U72" s="24">
        <f>G72+L72+M72+Q72</f>
        <v>3.556</v>
      </c>
      <c r="V72" s="22" t="s">
        <v>43</v>
      </c>
      <c r="W72" s="27" t="s">
        <v>60</v>
      </c>
      <c r="X72" s="26" t="s">
        <v>47</v>
      </c>
      <c r="Y72" s="20"/>
      <c r="Z72" s="20"/>
      <c r="AA72" s="25"/>
    </row>
    <row r="73" spans="1:27" s="18" customFormat="1" ht="14.25">
      <c r="A73" s="19">
        <v>4</v>
      </c>
      <c r="B73" s="19">
        <v>7747</v>
      </c>
      <c r="C73" s="19" t="s">
        <v>147</v>
      </c>
      <c r="D73" s="20" t="s">
        <v>108</v>
      </c>
      <c r="E73" s="21" t="s">
        <v>12</v>
      </c>
      <c r="F73" s="40">
        <v>7.86</v>
      </c>
      <c r="G73" s="22">
        <f t="shared" si="1"/>
        <v>0.786</v>
      </c>
      <c r="H73" s="22">
        <v>1999</v>
      </c>
      <c r="I73" s="23" t="s">
        <v>111</v>
      </c>
      <c r="J73" s="40"/>
      <c r="K73" s="22"/>
      <c r="L73" s="40">
        <f>32*71*0.08/120</f>
        <v>1.5146666666666666</v>
      </c>
      <c r="M73" s="40"/>
      <c r="N73" s="40">
        <v>0.3</v>
      </c>
      <c r="O73" s="22"/>
      <c r="P73" s="40"/>
      <c r="Q73" s="40"/>
      <c r="R73" s="40"/>
      <c r="S73" s="40">
        <v>0.5</v>
      </c>
      <c r="T73" s="22" t="s">
        <v>42</v>
      </c>
      <c r="U73" s="24">
        <f>G73+L73+S73</f>
        <v>2.8006666666666664</v>
      </c>
      <c r="V73" s="22" t="s">
        <v>43</v>
      </c>
      <c r="W73" s="27" t="s">
        <v>60</v>
      </c>
      <c r="X73" s="22" t="s">
        <v>140</v>
      </c>
      <c r="Y73" s="22"/>
      <c r="Z73" s="20"/>
      <c r="AA73" s="20"/>
    </row>
    <row r="74" spans="1:27" s="18" customFormat="1" ht="14.25">
      <c r="A74" s="19">
        <v>5</v>
      </c>
      <c r="B74" s="19">
        <v>7765</v>
      </c>
      <c r="C74" s="19" t="s">
        <v>165</v>
      </c>
      <c r="D74" s="20" t="s">
        <v>166</v>
      </c>
      <c r="E74" s="21" t="s">
        <v>167</v>
      </c>
      <c r="F74" s="40">
        <v>6.16</v>
      </c>
      <c r="G74" s="22">
        <f t="shared" si="1"/>
        <v>0.6160000000000001</v>
      </c>
      <c r="H74" s="22">
        <v>1998</v>
      </c>
      <c r="I74" s="23" t="s">
        <v>172</v>
      </c>
      <c r="J74" s="40"/>
      <c r="K74" s="22"/>
      <c r="L74" s="40">
        <f>8*25*0.08/120</f>
        <v>0.13333333333333333</v>
      </c>
      <c r="M74" s="40"/>
      <c r="N74" s="40"/>
      <c r="O74" s="22"/>
      <c r="P74" s="40"/>
      <c r="Q74" s="40"/>
      <c r="R74" s="40"/>
      <c r="S74" s="40"/>
      <c r="T74" s="22" t="s">
        <v>42</v>
      </c>
      <c r="U74" s="24">
        <f>G74+J74+L74+M74+R74</f>
        <v>0.7493333333333334</v>
      </c>
      <c r="V74" s="22" t="s">
        <v>43</v>
      </c>
      <c r="W74" s="27" t="s">
        <v>60</v>
      </c>
      <c r="X74" s="22" t="s">
        <v>148</v>
      </c>
      <c r="Y74" s="22"/>
      <c r="Z74" s="20"/>
      <c r="AA74" s="20"/>
    </row>
    <row r="75" spans="1:27" s="18" customFormat="1" ht="14.25">
      <c r="A75" s="19">
        <v>6</v>
      </c>
      <c r="B75" s="19">
        <v>7757</v>
      </c>
      <c r="C75" s="19" t="s">
        <v>23</v>
      </c>
      <c r="D75" s="20" t="s">
        <v>73</v>
      </c>
      <c r="E75" s="21" t="s">
        <v>13</v>
      </c>
      <c r="F75" s="40">
        <v>6.57</v>
      </c>
      <c r="G75" s="22">
        <f t="shared" si="1"/>
        <v>0.657</v>
      </c>
      <c r="H75" s="22">
        <v>2002</v>
      </c>
      <c r="I75" s="23" t="s">
        <v>74</v>
      </c>
      <c r="J75" s="40"/>
      <c r="K75" s="22"/>
      <c r="L75" s="29">
        <f>46.5*54*0.08/120</f>
        <v>1.674</v>
      </c>
      <c r="M75" s="40">
        <v>3.88</v>
      </c>
      <c r="N75" s="40"/>
      <c r="O75" s="22"/>
      <c r="P75" s="40"/>
      <c r="Q75" s="40"/>
      <c r="R75" s="40">
        <v>1</v>
      </c>
      <c r="S75" s="40"/>
      <c r="T75" s="22" t="s">
        <v>42</v>
      </c>
      <c r="U75" s="24">
        <f>G75+L75+M75+R75</f>
        <v>7.211</v>
      </c>
      <c r="V75" s="22" t="s">
        <v>114</v>
      </c>
      <c r="W75" s="27" t="s">
        <v>60</v>
      </c>
      <c r="X75" s="20" t="s">
        <v>47</v>
      </c>
      <c r="Y75" s="28" t="s">
        <v>64</v>
      </c>
      <c r="Z75" s="22" t="s">
        <v>140</v>
      </c>
      <c r="AA75" s="20" t="s">
        <v>49</v>
      </c>
    </row>
    <row r="76" spans="1:27" ht="12.75" thickBo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</row>
    <row r="77" spans="1:27" ht="18" thickBot="1">
      <c r="A77" s="59" t="s">
        <v>95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3"/>
    </row>
    <row r="78" spans="1:27" ht="51">
      <c r="A78" s="47" t="s">
        <v>59</v>
      </c>
      <c r="B78" s="47" t="s">
        <v>89</v>
      </c>
      <c r="C78" s="48" t="s">
        <v>0</v>
      </c>
      <c r="D78" s="48" t="s">
        <v>1</v>
      </c>
      <c r="E78" s="48" t="s">
        <v>82</v>
      </c>
      <c r="F78" s="48" t="s">
        <v>57</v>
      </c>
      <c r="G78" s="48" t="s">
        <v>56</v>
      </c>
      <c r="H78" s="48" t="s">
        <v>33</v>
      </c>
      <c r="I78" s="48" t="s">
        <v>44</v>
      </c>
      <c r="J78" s="48" t="s">
        <v>38</v>
      </c>
      <c r="K78" s="48" t="s">
        <v>36</v>
      </c>
      <c r="L78" s="50" t="s">
        <v>58</v>
      </c>
      <c r="M78" s="49" t="s">
        <v>154</v>
      </c>
      <c r="N78" s="49" t="s">
        <v>28</v>
      </c>
      <c r="O78" s="49" t="s">
        <v>155</v>
      </c>
      <c r="P78" s="49" t="s">
        <v>156</v>
      </c>
      <c r="Q78" s="49" t="s">
        <v>157</v>
      </c>
      <c r="R78" s="48" t="s">
        <v>31</v>
      </c>
      <c r="S78" s="48" t="s">
        <v>32</v>
      </c>
      <c r="T78" s="48" t="s">
        <v>34</v>
      </c>
      <c r="U78" s="48" t="s">
        <v>55</v>
      </c>
      <c r="V78" s="48" t="s">
        <v>37</v>
      </c>
      <c r="W78" s="50" t="s">
        <v>39</v>
      </c>
      <c r="X78" s="50" t="s">
        <v>40</v>
      </c>
      <c r="Y78" s="53" t="s">
        <v>41</v>
      </c>
      <c r="Z78" s="47"/>
      <c r="AA78" s="47"/>
    </row>
    <row r="79" spans="1:27" s="18" customFormat="1" ht="14.25">
      <c r="A79" s="19">
        <v>1</v>
      </c>
      <c r="B79" s="19">
        <v>7711</v>
      </c>
      <c r="C79" s="19" t="s">
        <v>72</v>
      </c>
      <c r="D79" s="20" t="s">
        <v>16</v>
      </c>
      <c r="E79" s="21" t="s">
        <v>83</v>
      </c>
      <c r="F79" s="22">
        <v>7.89</v>
      </c>
      <c r="G79" s="22">
        <f>F79*0.1</f>
        <v>0.789</v>
      </c>
      <c r="H79" s="22">
        <v>2004</v>
      </c>
      <c r="I79" s="23" t="s">
        <v>52</v>
      </c>
      <c r="J79" s="40">
        <v>0.5</v>
      </c>
      <c r="K79" s="22"/>
      <c r="L79" s="22">
        <f>13*72*0.08/120</f>
        <v>0.624</v>
      </c>
      <c r="M79" s="40">
        <v>0.35</v>
      </c>
      <c r="N79" s="40"/>
      <c r="O79" s="22"/>
      <c r="P79" s="40"/>
      <c r="Q79" s="40"/>
      <c r="R79" s="40">
        <v>1</v>
      </c>
      <c r="S79" s="40"/>
      <c r="T79" s="22" t="s">
        <v>42</v>
      </c>
      <c r="U79" s="24">
        <f>G79+J79+L79+M79+R79</f>
        <v>3.2630000000000003</v>
      </c>
      <c r="V79" s="22" t="s">
        <v>43</v>
      </c>
      <c r="W79" s="22" t="s">
        <v>49</v>
      </c>
      <c r="X79" s="22" t="s">
        <v>124</v>
      </c>
      <c r="Y79" s="22" t="s">
        <v>103</v>
      </c>
      <c r="Z79" s="22"/>
      <c r="AA79" s="20"/>
    </row>
    <row r="80" spans="1:27" s="18" customFormat="1" ht="14.25">
      <c r="A80" s="19">
        <v>2</v>
      </c>
      <c r="B80" s="19">
        <v>7741</v>
      </c>
      <c r="C80" s="19" t="s">
        <v>145</v>
      </c>
      <c r="D80" s="20" t="s">
        <v>146</v>
      </c>
      <c r="E80" s="21" t="s">
        <v>112</v>
      </c>
      <c r="F80" s="40">
        <v>7.41</v>
      </c>
      <c r="G80" s="22">
        <f>F80*0.1</f>
        <v>0.7410000000000001</v>
      </c>
      <c r="H80" s="22">
        <v>2011</v>
      </c>
      <c r="I80" s="23" t="s">
        <v>52</v>
      </c>
      <c r="J80" s="40">
        <v>0.5</v>
      </c>
      <c r="K80" s="22"/>
      <c r="L80" s="41">
        <v>0</v>
      </c>
      <c r="M80" s="40"/>
      <c r="N80" s="40"/>
      <c r="O80" s="22"/>
      <c r="P80" s="40">
        <v>0.5</v>
      </c>
      <c r="Q80" s="40"/>
      <c r="R80" s="40">
        <v>1</v>
      </c>
      <c r="S80" s="40"/>
      <c r="T80" s="22" t="s">
        <v>42</v>
      </c>
      <c r="U80" s="24">
        <f>G80+J80+P80+R80</f>
        <v>2.741</v>
      </c>
      <c r="V80" s="22" t="s">
        <v>43</v>
      </c>
      <c r="W80" s="22" t="s">
        <v>49</v>
      </c>
      <c r="X80" s="27" t="s">
        <v>65</v>
      </c>
      <c r="Y80" s="22" t="s">
        <v>49</v>
      </c>
      <c r="Z80" s="20"/>
      <c r="AA80" s="20"/>
    </row>
    <row r="81" spans="1:27" ht="12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</row>
    <row r="82" spans="1:27" ht="12.75" thickBo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</row>
    <row r="83" spans="1:27" ht="18" thickBot="1">
      <c r="A83" s="59" t="s">
        <v>96</v>
      </c>
      <c r="B83" s="60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2"/>
    </row>
    <row r="84" spans="1:27" ht="51">
      <c r="A84" s="47" t="s">
        <v>59</v>
      </c>
      <c r="B84" s="47" t="s">
        <v>89</v>
      </c>
      <c r="C84" s="48" t="s">
        <v>0</v>
      </c>
      <c r="D84" s="48" t="s">
        <v>1</v>
      </c>
      <c r="E84" s="48" t="s">
        <v>82</v>
      </c>
      <c r="F84" s="48" t="s">
        <v>57</v>
      </c>
      <c r="G84" s="48" t="s">
        <v>56</v>
      </c>
      <c r="H84" s="48" t="s">
        <v>33</v>
      </c>
      <c r="I84" s="48" t="s">
        <v>44</v>
      </c>
      <c r="J84" s="48" t="s">
        <v>38</v>
      </c>
      <c r="K84" s="48" t="s">
        <v>36</v>
      </c>
      <c r="L84" s="50" t="s">
        <v>58</v>
      </c>
      <c r="M84" s="49" t="s">
        <v>154</v>
      </c>
      <c r="N84" s="49" t="s">
        <v>28</v>
      </c>
      <c r="O84" s="49" t="s">
        <v>155</v>
      </c>
      <c r="P84" s="49" t="s">
        <v>156</v>
      </c>
      <c r="Q84" s="49" t="s">
        <v>157</v>
      </c>
      <c r="R84" s="48" t="s">
        <v>31</v>
      </c>
      <c r="S84" s="48" t="s">
        <v>32</v>
      </c>
      <c r="T84" s="48" t="s">
        <v>34</v>
      </c>
      <c r="U84" s="48" t="s">
        <v>55</v>
      </c>
      <c r="V84" s="48" t="s">
        <v>37</v>
      </c>
      <c r="W84" s="50" t="s">
        <v>39</v>
      </c>
      <c r="X84" s="50" t="s">
        <v>40</v>
      </c>
      <c r="Y84" s="53" t="s">
        <v>41</v>
      </c>
      <c r="Z84" s="47"/>
      <c r="AA84" s="47"/>
    </row>
    <row r="85" spans="1:27" s="18" customFormat="1" ht="14.25">
      <c r="A85" s="19">
        <v>1</v>
      </c>
      <c r="B85" s="19">
        <v>7705</v>
      </c>
      <c r="C85" s="19" t="s">
        <v>66</v>
      </c>
      <c r="D85" s="20" t="s">
        <v>67</v>
      </c>
      <c r="E85" s="21" t="s">
        <v>22</v>
      </c>
      <c r="F85" s="40">
        <v>7.59</v>
      </c>
      <c r="G85" s="22">
        <f>F85*0.1</f>
        <v>0.759</v>
      </c>
      <c r="H85" s="22">
        <v>2013</v>
      </c>
      <c r="I85" s="23" t="s">
        <v>75</v>
      </c>
      <c r="J85" s="40"/>
      <c r="K85" s="22"/>
      <c r="L85" s="29">
        <v>0.84</v>
      </c>
      <c r="M85" s="40">
        <v>0.25</v>
      </c>
      <c r="N85" s="40"/>
      <c r="O85" s="22"/>
      <c r="P85" s="40"/>
      <c r="Q85" s="40"/>
      <c r="R85" s="40">
        <v>1</v>
      </c>
      <c r="S85" s="40"/>
      <c r="T85" s="22" t="s">
        <v>43</v>
      </c>
      <c r="U85" s="24">
        <f>G85+L85+M85+R85</f>
        <v>2.849</v>
      </c>
      <c r="V85" s="22" t="s">
        <v>43</v>
      </c>
      <c r="W85" s="22" t="s">
        <v>45</v>
      </c>
      <c r="X85" s="22" t="s">
        <v>54</v>
      </c>
      <c r="Y85" s="22" t="s">
        <v>60</v>
      </c>
      <c r="Z85" s="22"/>
      <c r="AA85" s="25"/>
    </row>
    <row r="86" spans="1:27" ht="14.25">
      <c r="A86" s="19">
        <v>2</v>
      </c>
      <c r="B86" s="19">
        <v>7703</v>
      </c>
      <c r="C86" s="19" t="s">
        <v>117</v>
      </c>
      <c r="D86" s="19" t="s">
        <v>118</v>
      </c>
      <c r="E86" s="19" t="s">
        <v>22</v>
      </c>
      <c r="F86" s="40">
        <v>6.52</v>
      </c>
      <c r="G86" s="22">
        <f>F86*0.1</f>
        <v>0.652</v>
      </c>
      <c r="H86" s="22">
        <v>1995</v>
      </c>
      <c r="I86" s="19" t="s">
        <v>45</v>
      </c>
      <c r="J86" s="40"/>
      <c r="K86" s="22"/>
      <c r="L86" s="22">
        <v>2.11</v>
      </c>
      <c r="M86" s="40">
        <v>0.3</v>
      </c>
      <c r="N86" s="40">
        <v>1.1</v>
      </c>
      <c r="O86" s="22"/>
      <c r="P86" s="40"/>
      <c r="Q86" s="40"/>
      <c r="R86" s="40">
        <v>1</v>
      </c>
      <c r="S86" s="40"/>
      <c r="T86" s="22" t="s">
        <v>42</v>
      </c>
      <c r="U86" s="24">
        <f>G86+L86+M86+N86+R86</f>
        <v>5.162</v>
      </c>
      <c r="V86" s="22" t="s">
        <v>42</v>
      </c>
      <c r="W86" s="22" t="s">
        <v>45</v>
      </c>
      <c r="X86" s="22"/>
      <c r="Y86" s="22"/>
      <c r="Z86" s="22"/>
      <c r="AA86" s="19"/>
    </row>
    <row r="87" spans="1:27" ht="12.75" thickBo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</row>
    <row r="88" spans="1:27" ht="18" thickBot="1">
      <c r="A88" s="59" t="s">
        <v>97</v>
      </c>
      <c r="B88" s="6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1"/>
    </row>
    <row r="89" spans="1:27" ht="51">
      <c r="A89" s="47" t="s">
        <v>59</v>
      </c>
      <c r="B89" s="47" t="s">
        <v>89</v>
      </c>
      <c r="C89" s="48" t="s">
        <v>0</v>
      </c>
      <c r="D89" s="48" t="s">
        <v>1</v>
      </c>
      <c r="E89" s="48" t="s">
        <v>82</v>
      </c>
      <c r="F89" s="48" t="s">
        <v>57</v>
      </c>
      <c r="G89" s="48" t="s">
        <v>56</v>
      </c>
      <c r="H89" s="48" t="s">
        <v>33</v>
      </c>
      <c r="I89" s="48" t="s">
        <v>44</v>
      </c>
      <c r="J89" s="48" t="s">
        <v>38</v>
      </c>
      <c r="K89" s="48" t="s">
        <v>36</v>
      </c>
      <c r="L89" s="50" t="s">
        <v>58</v>
      </c>
      <c r="M89" s="49" t="s">
        <v>154</v>
      </c>
      <c r="N89" s="49" t="s">
        <v>28</v>
      </c>
      <c r="O89" s="49" t="s">
        <v>155</v>
      </c>
      <c r="P89" s="49" t="s">
        <v>156</v>
      </c>
      <c r="Q89" s="49" t="s">
        <v>157</v>
      </c>
      <c r="R89" s="48" t="s">
        <v>31</v>
      </c>
      <c r="S89" s="48" t="s">
        <v>32</v>
      </c>
      <c r="T89" s="48" t="s">
        <v>34</v>
      </c>
      <c r="U89" s="48" t="s">
        <v>55</v>
      </c>
      <c r="V89" s="48" t="s">
        <v>37</v>
      </c>
      <c r="W89" s="50" t="s">
        <v>39</v>
      </c>
      <c r="X89" s="50" t="s">
        <v>40</v>
      </c>
      <c r="Y89" s="53" t="s">
        <v>41</v>
      </c>
      <c r="Z89" s="47"/>
      <c r="AA89" s="47"/>
    </row>
    <row r="90" spans="1:27" s="18" customFormat="1" ht="14.25">
      <c r="A90" s="19">
        <v>1</v>
      </c>
      <c r="B90" s="19">
        <v>7725</v>
      </c>
      <c r="C90" s="19" t="s">
        <v>105</v>
      </c>
      <c r="D90" s="20" t="s">
        <v>106</v>
      </c>
      <c r="E90" s="21" t="s">
        <v>107</v>
      </c>
      <c r="F90" s="40">
        <v>6.91</v>
      </c>
      <c r="G90" s="22">
        <f>F90*0.1</f>
        <v>0.6910000000000001</v>
      </c>
      <c r="H90" s="22">
        <v>2015</v>
      </c>
      <c r="I90" s="23" t="s">
        <v>64</v>
      </c>
      <c r="J90" s="40"/>
      <c r="K90" s="22"/>
      <c r="L90" s="22">
        <v>0.18</v>
      </c>
      <c r="M90" s="40">
        <v>0.3</v>
      </c>
      <c r="N90" s="40"/>
      <c r="O90" s="22"/>
      <c r="P90" s="40">
        <v>0.5</v>
      </c>
      <c r="Q90" s="40"/>
      <c r="R90" s="40">
        <v>1</v>
      </c>
      <c r="S90" s="40"/>
      <c r="T90" s="22" t="s">
        <v>42</v>
      </c>
      <c r="U90" s="24">
        <f>G90+L90+M90+P90+R90</f>
        <v>2.6710000000000003</v>
      </c>
      <c r="V90" s="22" t="s">
        <v>43</v>
      </c>
      <c r="W90" s="23" t="s">
        <v>64</v>
      </c>
      <c r="X90" s="22"/>
      <c r="Y90" s="22"/>
      <c r="Z90" s="20"/>
      <c r="AA90" s="25"/>
    </row>
    <row r="91" spans="1:27" s="18" customFormat="1" ht="15" thickBot="1">
      <c r="A91" s="19">
        <v>2</v>
      </c>
      <c r="B91" s="19">
        <v>7749</v>
      </c>
      <c r="C91" s="19" t="s">
        <v>10</v>
      </c>
      <c r="D91" s="20" t="s">
        <v>11</v>
      </c>
      <c r="E91" s="21" t="s">
        <v>12</v>
      </c>
      <c r="F91" s="40">
        <v>5</v>
      </c>
      <c r="G91" s="22">
        <f>F91*0.1</f>
        <v>0.5</v>
      </c>
      <c r="H91" s="22">
        <v>1998</v>
      </c>
      <c r="I91" s="23" t="s">
        <v>51</v>
      </c>
      <c r="J91" s="40"/>
      <c r="K91" s="22"/>
      <c r="L91" s="22">
        <v>2.6</v>
      </c>
      <c r="M91" s="40">
        <v>0.9</v>
      </c>
      <c r="N91" s="40">
        <v>0.6</v>
      </c>
      <c r="O91" s="22"/>
      <c r="P91" s="40"/>
      <c r="Q91" s="40"/>
      <c r="R91" s="40"/>
      <c r="S91" s="40"/>
      <c r="T91" s="22" t="s">
        <v>43</v>
      </c>
      <c r="U91" s="24">
        <f>G91+L91+M91+N91</f>
        <v>4.6</v>
      </c>
      <c r="V91" s="22" t="s">
        <v>42</v>
      </c>
      <c r="W91" s="29" t="s">
        <v>64</v>
      </c>
      <c r="X91" s="31"/>
      <c r="Y91" s="22"/>
      <c r="Z91" s="22"/>
      <c r="AA91" s="22"/>
    </row>
    <row r="92" spans="1:27" ht="18" thickBot="1">
      <c r="A92" s="59" t="s">
        <v>98</v>
      </c>
      <c r="B92" s="60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2"/>
    </row>
    <row r="93" spans="1:27" ht="51">
      <c r="A93" s="47" t="s">
        <v>59</v>
      </c>
      <c r="B93" s="47" t="s">
        <v>89</v>
      </c>
      <c r="C93" s="48" t="s">
        <v>0</v>
      </c>
      <c r="D93" s="48" t="s">
        <v>1</v>
      </c>
      <c r="E93" s="48" t="s">
        <v>82</v>
      </c>
      <c r="F93" s="48" t="s">
        <v>57</v>
      </c>
      <c r="G93" s="48" t="s">
        <v>56</v>
      </c>
      <c r="H93" s="48" t="s">
        <v>33</v>
      </c>
      <c r="I93" s="48" t="s">
        <v>44</v>
      </c>
      <c r="J93" s="48" t="s">
        <v>38</v>
      </c>
      <c r="K93" s="48" t="s">
        <v>36</v>
      </c>
      <c r="L93" s="50" t="s">
        <v>58</v>
      </c>
      <c r="M93" s="49" t="s">
        <v>154</v>
      </c>
      <c r="N93" s="49" t="s">
        <v>28</v>
      </c>
      <c r="O93" s="49" t="s">
        <v>155</v>
      </c>
      <c r="P93" s="49" t="s">
        <v>156</v>
      </c>
      <c r="Q93" s="49" t="s">
        <v>157</v>
      </c>
      <c r="R93" s="48" t="s">
        <v>31</v>
      </c>
      <c r="S93" s="48" t="s">
        <v>32</v>
      </c>
      <c r="T93" s="48" t="s">
        <v>34</v>
      </c>
      <c r="U93" s="48" t="s">
        <v>55</v>
      </c>
      <c r="V93" s="48" t="s">
        <v>37</v>
      </c>
      <c r="W93" s="50" t="s">
        <v>39</v>
      </c>
      <c r="X93" s="50" t="s">
        <v>40</v>
      </c>
      <c r="Y93" s="53" t="s">
        <v>41</v>
      </c>
      <c r="Z93" s="47"/>
      <c r="AA93" s="47"/>
    </row>
    <row r="94" spans="1:27" ht="14.25">
      <c r="A94" s="19">
        <v>1</v>
      </c>
      <c r="B94" s="19">
        <v>7714</v>
      </c>
      <c r="C94" s="44" t="s">
        <v>24</v>
      </c>
      <c r="D94" s="20" t="s">
        <v>25</v>
      </c>
      <c r="E94" s="21" t="s">
        <v>12</v>
      </c>
      <c r="F94" s="40">
        <v>7</v>
      </c>
      <c r="G94" s="22">
        <f>F94*0.1</f>
        <v>0.7000000000000001</v>
      </c>
      <c r="H94" s="22">
        <v>1993</v>
      </c>
      <c r="I94" s="23" t="s">
        <v>45</v>
      </c>
      <c r="J94" s="40"/>
      <c r="K94" s="22"/>
      <c r="L94" s="40">
        <v>3.88</v>
      </c>
      <c r="M94" s="40">
        <v>1</v>
      </c>
      <c r="N94" s="41">
        <v>0.3</v>
      </c>
      <c r="O94" s="22"/>
      <c r="P94" s="40"/>
      <c r="Q94" s="40"/>
      <c r="R94" s="40"/>
      <c r="S94" s="40"/>
      <c r="T94" s="22" t="s">
        <v>43</v>
      </c>
      <c r="U94" s="24">
        <f>G94+L94+M94+N94</f>
        <v>5.88</v>
      </c>
      <c r="V94" s="22" t="s">
        <v>42</v>
      </c>
      <c r="W94" s="22" t="s">
        <v>116</v>
      </c>
      <c r="X94" s="22" t="s">
        <v>45</v>
      </c>
      <c r="Y94" s="22" t="s">
        <v>119</v>
      </c>
      <c r="Z94" s="20"/>
      <c r="AA94" s="20"/>
    </row>
    <row r="95" spans="1:27" ht="12.75" thickBo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</row>
    <row r="96" spans="1:27" ht="18" thickBot="1">
      <c r="A96" s="59" t="s">
        <v>99</v>
      </c>
      <c r="B96" s="60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2"/>
    </row>
    <row r="97" spans="1:27" ht="51">
      <c r="A97" s="47" t="s">
        <v>59</v>
      </c>
      <c r="B97" s="47" t="s">
        <v>89</v>
      </c>
      <c r="C97" s="48" t="s">
        <v>0</v>
      </c>
      <c r="D97" s="48" t="s">
        <v>1</v>
      </c>
      <c r="E97" s="48" t="s">
        <v>82</v>
      </c>
      <c r="F97" s="48" t="s">
        <v>57</v>
      </c>
      <c r="G97" s="48" t="s">
        <v>56</v>
      </c>
      <c r="H97" s="48" t="s">
        <v>33</v>
      </c>
      <c r="I97" s="48" t="s">
        <v>44</v>
      </c>
      <c r="J97" s="48" t="s">
        <v>38</v>
      </c>
      <c r="K97" s="48" t="s">
        <v>36</v>
      </c>
      <c r="L97" s="50" t="s">
        <v>58</v>
      </c>
      <c r="M97" s="49" t="s">
        <v>154</v>
      </c>
      <c r="N97" s="49" t="s">
        <v>28</v>
      </c>
      <c r="O97" s="49" t="s">
        <v>155</v>
      </c>
      <c r="P97" s="49" t="s">
        <v>156</v>
      </c>
      <c r="Q97" s="49" t="s">
        <v>157</v>
      </c>
      <c r="R97" s="48" t="s">
        <v>31</v>
      </c>
      <c r="S97" s="48" t="s">
        <v>32</v>
      </c>
      <c r="T97" s="48" t="s">
        <v>34</v>
      </c>
      <c r="U97" s="48" t="s">
        <v>55</v>
      </c>
      <c r="V97" s="48" t="s">
        <v>37</v>
      </c>
      <c r="W97" s="50" t="s">
        <v>39</v>
      </c>
      <c r="X97" s="50" t="s">
        <v>40</v>
      </c>
      <c r="Y97" s="53" t="s">
        <v>41</v>
      </c>
      <c r="Z97" s="47"/>
      <c r="AA97" s="47"/>
    </row>
    <row r="98" spans="1:27" ht="1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</row>
    <row r="99" spans="1:27" ht="14.25">
      <c r="A99" s="19">
        <v>1</v>
      </c>
      <c r="B99" s="19">
        <v>7666</v>
      </c>
      <c r="C99" s="19" t="s">
        <v>4</v>
      </c>
      <c r="D99" s="20" t="s">
        <v>5</v>
      </c>
      <c r="E99" s="21" t="s">
        <v>88</v>
      </c>
      <c r="F99" s="40">
        <v>6.6</v>
      </c>
      <c r="G99" s="22">
        <f aca="true" t="shared" si="2" ref="G99:G105">F99*0.1</f>
        <v>0.66</v>
      </c>
      <c r="H99" s="22">
        <v>1996</v>
      </c>
      <c r="I99" s="23" t="s">
        <v>102</v>
      </c>
      <c r="J99" s="40"/>
      <c r="K99" s="22"/>
      <c r="L99" s="40">
        <f>50*64*0.08/120</f>
        <v>2.1333333333333333</v>
      </c>
      <c r="M99" s="40">
        <v>0.55</v>
      </c>
      <c r="N99" s="40">
        <v>0.3</v>
      </c>
      <c r="O99" s="22"/>
      <c r="P99" s="40"/>
      <c r="Q99" s="40"/>
      <c r="R99" s="40"/>
      <c r="S99" s="40"/>
      <c r="T99" s="22" t="s">
        <v>42</v>
      </c>
      <c r="U99" s="24">
        <f>G99+L99+M99+N99</f>
        <v>3.6433333333333335</v>
      </c>
      <c r="V99" s="22" t="s">
        <v>43</v>
      </c>
      <c r="W99" s="22" t="s">
        <v>47</v>
      </c>
      <c r="X99" s="22" t="s">
        <v>60</v>
      </c>
      <c r="Y99" s="26"/>
      <c r="Z99" s="20"/>
      <c r="AA99" s="20"/>
    </row>
    <row r="100" spans="1:27" s="18" customFormat="1" ht="14.25">
      <c r="A100" s="19">
        <v>2</v>
      </c>
      <c r="B100" s="19">
        <v>7759</v>
      </c>
      <c r="C100" s="19" t="s">
        <v>161</v>
      </c>
      <c r="D100" s="20" t="s">
        <v>162</v>
      </c>
      <c r="E100" s="21" t="s">
        <v>163</v>
      </c>
      <c r="F100" s="40">
        <v>6.894</v>
      </c>
      <c r="G100" s="22">
        <f>F100*0.1</f>
        <v>0.6894</v>
      </c>
      <c r="H100" s="22">
        <v>2002</v>
      </c>
      <c r="I100" s="23" t="s">
        <v>169</v>
      </c>
      <c r="J100" s="40"/>
      <c r="K100" s="22"/>
      <c r="L100" s="40">
        <f>25*109*0.08/120</f>
        <v>1.8166666666666667</v>
      </c>
      <c r="M100" s="40"/>
      <c r="N100" s="40">
        <v>0.6</v>
      </c>
      <c r="O100" s="22"/>
      <c r="P100" s="40"/>
      <c r="Q100" s="40"/>
      <c r="R100" s="40"/>
      <c r="S100" s="40"/>
      <c r="T100" s="22" t="s">
        <v>42</v>
      </c>
      <c r="U100" s="24">
        <f>G100+L100+N100</f>
        <v>3.1060666666666665</v>
      </c>
      <c r="V100" s="22" t="s">
        <v>43</v>
      </c>
      <c r="W100" s="31" t="s">
        <v>47</v>
      </c>
      <c r="X100" s="22" t="s">
        <v>49</v>
      </c>
      <c r="Y100" s="20" t="s">
        <v>104</v>
      </c>
      <c r="Z100" s="27" t="s">
        <v>60</v>
      </c>
      <c r="AA100" s="22" t="s">
        <v>148</v>
      </c>
    </row>
    <row r="101" spans="1:27" s="18" customFormat="1" ht="14.25">
      <c r="A101" s="19">
        <v>3</v>
      </c>
      <c r="B101" s="19">
        <v>7701</v>
      </c>
      <c r="C101" s="19" t="s">
        <v>127</v>
      </c>
      <c r="D101" s="20" t="s">
        <v>110</v>
      </c>
      <c r="E101" s="21" t="s">
        <v>20</v>
      </c>
      <c r="F101" s="40">
        <v>6.38</v>
      </c>
      <c r="G101" s="22">
        <f t="shared" si="2"/>
        <v>0.638</v>
      </c>
      <c r="H101" s="22">
        <v>1990</v>
      </c>
      <c r="I101" s="23" t="s">
        <v>133</v>
      </c>
      <c r="J101" s="40"/>
      <c r="K101" s="22"/>
      <c r="L101" s="40">
        <f>50*64.15*0.08/120</f>
        <v>2.1383333333333336</v>
      </c>
      <c r="M101" s="40"/>
      <c r="N101" s="40"/>
      <c r="O101" s="22"/>
      <c r="P101" s="40"/>
      <c r="Q101" s="40"/>
      <c r="R101" s="40"/>
      <c r="S101" s="40"/>
      <c r="T101" s="22" t="s">
        <v>42</v>
      </c>
      <c r="U101" s="24">
        <f>G101+L101</f>
        <v>2.7763333333333335</v>
      </c>
      <c r="V101" s="22" t="s">
        <v>43</v>
      </c>
      <c r="W101" s="22" t="s">
        <v>47</v>
      </c>
      <c r="X101" s="22" t="s">
        <v>60</v>
      </c>
      <c r="Y101" s="22" t="s">
        <v>115</v>
      </c>
      <c r="Z101" s="20"/>
      <c r="AA101" s="20"/>
    </row>
    <row r="102" spans="1:27" s="18" customFormat="1" ht="14.25">
      <c r="A102" s="19">
        <v>4</v>
      </c>
      <c r="B102" s="19">
        <v>7737</v>
      </c>
      <c r="C102" s="19" t="s">
        <v>113</v>
      </c>
      <c r="D102" s="20" t="s">
        <v>67</v>
      </c>
      <c r="E102" s="21" t="s">
        <v>12</v>
      </c>
      <c r="F102" s="40">
        <v>7.11</v>
      </c>
      <c r="G102" s="22">
        <f t="shared" si="2"/>
        <v>0.7110000000000001</v>
      </c>
      <c r="H102" s="22">
        <v>2006</v>
      </c>
      <c r="I102" s="30" t="s">
        <v>61</v>
      </c>
      <c r="J102" s="40">
        <v>0.5</v>
      </c>
      <c r="K102" s="22"/>
      <c r="L102" s="22">
        <v>0.33</v>
      </c>
      <c r="M102" s="40">
        <v>0.275</v>
      </c>
      <c r="N102" s="40"/>
      <c r="O102" s="22"/>
      <c r="P102" s="40">
        <v>0.5</v>
      </c>
      <c r="Q102" s="40"/>
      <c r="R102" s="40"/>
      <c r="S102" s="40"/>
      <c r="T102" s="22" t="s">
        <v>42</v>
      </c>
      <c r="U102" s="24">
        <f>G102+J102+L102+M102+P102</f>
        <v>2.3160000000000003</v>
      </c>
      <c r="V102" s="22" t="s">
        <v>43</v>
      </c>
      <c r="W102" s="29" t="s">
        <v>47</v>
      </c>
      <c r="X102" s="22" t="s">
        <v>140</v>
      </c>
      <c r="Y102" s="26"/>
      <c r="Z102" s="20"/>
      <c r="AA102" s="25"/>
    </row>
    <row r="103" spans="1:27" s="18" customFormat="1" ht="14.25">
      <c r="A103" s="19">
        <v>5</v>
      </c>
      <c r="B103" s="19">
        <v>7750</v>
      </c>
      <c r="C103" s="19" t="s">
        <v>70</v>
      </c>
      <c r="D103" s="20" t="s">
        <v>21</v>
      </c>
      <c r="E103" s="21" t="s">
        <v>3</v>
      </c>
      <c r="F103" s="40">
        <v>7.45</v>
      </c>
      <c r="G103" s="22">
        <f t="shared" si="2"/>
        <v>0.7450000000000001</v>
      </c>
      <c r="H103" s="22">
        <v>1994</v>
      </c>
      <c r="I103" s="23" t="s">
        <v>71</v>
      </c>
      <c r="J103" s="40"/>
      <c r="K103" s="22"/>
      <c r="L103" s="22">
        <v>1.01</v>
      </c>
      <c r="M103" s="40">
        <v>0.525</v>
      </c>
      <c r="N103" s="40"/>
      <c r="O103" s="22"/>
      <c r="P103" s="40"/>
      <c r="Q103" s="40"/>
      <c r="R103" s="40"/>
      <c r="S103" s="40"/>
      <c r="T103" s="22" t="s">
        <v>42</v>
      </c>
      <c r="U103" s="24">
        <f>G103+L103+M103</f>
        <v>2.2800000000000002</v>
      </c>
      <c r="V103" s="22" t="s">
        <v>43</v>
      </c>
      <c r="W103" s="22" t="s">
        <v>47</v>
      </c>
      <c r="X103" s="22" t="s">
        <v>68</v>
      </c>
      <c r="Y103" s="27" t="s">
        <v>65</v>
      </c>
      <c r="Z103" s="22" t="s">
        <v>140</v>
      </c>
      <c r="AA103" s="20"/>
    </row>
    <row r="104" spans="1:27" s="18" customFormat="1" ht="14.25">
      <c r="A104" s="19">
        <v>6</v>
      </c>
      <c r="B104" s="19">
        <v>7657</v>
      </c>
      <c r="C104" s="19" t="s">
        <v>121</v>
      </c>
      <c r="D104" s="20" t="s">
        <v>122</v>
      </c>
      <c r="E104" s="21" t="s">
        <v>22</v>
      </c>
      <c r="F104" s="40">
        <v>6.47</v>
      </c>
      <c r="G104" s="22">
        <f t="shared" si="2"/>
        <v>0.647</v>
      </c>
      <c r="H104" s="22">
        <v>2007</v>
      </c>
      <c r="I104" s="23" t="s">
        <v>131</v>
      </c>
      <c r="J104" s="40"/>
      <c r="K104" s="22"/>
      <c r="L104" s="22">
        <f>10*54.9*0.08/120</f>
        <v>0.366</v>
      </c>
      <c r="M104" s="40"/>
      <c r="N104" s="40"/>
      <c r="O104" s="22"/>
      <c r="P104" s="40"/>
      <c r="Q104" s="40"/>
      <c r="R104" s="40"/>
      <c r="S104" s="40"/>
      <c r="T104" s="22" t="s">
        <v>42</v>
      </c>
      <c r="U104" s="24">
        <f>G104+L104</f>
        <v>1.013</v>
      </c>
      <c r="V104" s="22" t="s">
        <v>43</v>
      </c>
      <c r="W104" s="22" t="s">
        <v>47</v>
      </c>
      <c r="X104" s="22" t="s">
        <v>60</v>
      </c>
      <c r="Y104" s="22" t="s">
        <v>115</v>
      </c>
      <c r="Z104" s="20"/>
      <c r="AA104" s="20"/>
    </row>
    <row r="105" spans="1:27" s="18" customFormat="1" ht="14.25">
      <c r="A105" s="19">
        <v>7</v>
      </c>
      <c r="B105" s="19">
        <v>7728</v>
      </c>
      <c r="C105" s="19" t="s">
        <v>138</v>
      </c>
      <c r="D105" s="20" t="s">
        <v>141</v>
      </c>
      <c r="E105" s="21" t="s">
        <v>139</v>
      </c>
      <c r="F105" s="40">
        <v>6.21</v>
      </c>
      <c r="G105" s="22">
        <f t="shared" si="2"/>
        <v>0.621</v>
      </c>
      <c r="H105" s="22">
        <v>2013</v>
      </c>
      <c r="I105" s="23" t="s">
        <v>111</v>
      </c>
      <c r="J105" s="40"/>
      <c r="K105" s="22"/>
      <c r="L105" s="43"/>
      <c r="M105" s="40"/>
      <c r="N105" s="40"/>
      <c r="O105" s="22"/>
      <c r="P105" s="40"/>
      <c r="Q105" s="40"/>
      <c r="R105" s="40"/>
      <c r="S105" s="40"/>
      <c r="T105" s="22" t="s">
        <v>42</v>
      </c>
      <c r="U105" s="24">
        <f>G105+J105+L105+M105+R105</f>
        <v>0.621</v>
      </c>
      <c r="V105" s="22" t="s">
        <v>43</v>
      </c>
      <c r="W105" s="22" t="s">
        <v>47</v>
      </c>
      <c r="X105" s="22" t="s">
        <v>140</v>
      </c>
      <c r="Y105" s="22" t="s">
        <v>116</v>
      </c>
      <c r="Z105" s="22" t="s">
        <v>119</v>
      </c>
      <c r="AA105" s="29" t="s">
        <v>48</v>
      </c>
    </row>
    <row r="106" spans="1:27" ht="12.75" thickBo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</row>
    <row r="107" spans="1:27" ht="18" thickBot="1">
      <c r="A107" s="59" t="s">
        <v>100</v>
      </c>
      <c r="B107" s="60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2"/>
    </row>
    <row r="108" spans="1:27" ht="51">
      <c r="A108" s="47" t="s">
        <v>59</v>
      </c>
      <c r="B108" s="47" t="s">
        <v>89</v>
      </c>
      <c r="C108" s="48" t="s">
        <v>0</v>
      </c>
      <c r="D108" s="48" t="s">
        <v>1</v>
      </c>
      <c r="E108" s="48" t="s">
        <v>82</v>
      </c>
      <c r="F108" s="48" t="s">
        <v>57</v>
      </c>
      <c r="G108" s="48" t="s">
        <v>56</v>
      </c>
      <c r="H108" s="48" t="s">
        <v>33</v>
      </c>
      <c r="I108" s="48" t="s">
        <v>44</v>
      </c>
      <c r="J108" s="48" t="s">
        <v>38</v>
      </c>
      <c r="K108" s="48" t="s">
        <v>36</v>
      </c>
      <c r="L108" s="50" t="s">
        <v>58</v>
      </c>
      <c r="M108" s="49" t="s">
        <v>154</v>
      </c>
      <c r="N108" s="49" t="s">
        <v>28</v>
      </c>
      <c r="O108" s="49" t="s">
        <v>155</v>
      </c>
      <c r="P108" s="49" t="s">
        <v>156</v>
      </c>
      <c r="Q108" s="49" t="s">
        <v>157</v>
      </c>
      <c r="R108" s="48" t="s">
        <v>31</v>
      </c>
      <c r="S108" s="48" t="s">
        <v>32</v>
      </c>
      <c r="T108" s="48" t="s">
        <v>34</v>
      </c>
      <c r="U108" s="48" t="s">
        <v>55</v>
      </c>
      <c r="V108" s="48" t="s">
        <v>37</v>
      </c>
      <c r="W108" s="50" t="s">
        <v>39</v>
      </c>
      <c r="X108" s="50" t="s">
        <v>40</v>
      </c>
      <c r="Y108" s="53" t="s">
        <v>41</v>
      </c>
      <c r="Z108" s="47"/>
      <c r="AA108" s="47"/>
    </row>
    <row r="109" spans="1:27" ht="14.25">
      <c r="A109" s="19">
        <v>1</v>
      </c>
      <c r="B109" s="19">
        <v>7700</v>
      </c>
      <c r="C109" s="19" t="s">
        <v>2</v>
      </c>
      <c r="D109" s="20" t="s">
        <v>3</v>
      </c>
      <c r="E109" s="21" t="s">
        <v>86</v>
      </c>
      <c r="F109" s="40">
        <v>6.27</v>
      </c>
      <c r="G109" s="22">
        <f>F109*0.1</f>
        <v>0.627</v>
      </c>
      <c r="H109" s="22">
        <v>2010</v>
      </c>
      <c r="I109" s="23" t="s">
        <v>63</v>
      </c>
      <c r="J109" s="40"/>
      <c r="K109" s="22"/>
      <c r="L109" s="22">
        <v>4.46</v>
      </c>
      <c r="M109" s="40">
        <v>0.95</v>
      </c>
      <c r="N109" s="40"/>
      <c r="O109" s="22"/>
      <c r="P109" s="40"/>
      <c r="Q109" s="40"/>
      <c r="R109" s="40">
        <v>1</v>
      </c>
      <c r="S109" s="40"/>
      <c r="T109" s="22" t="s">
        <v>43</v>
      </c>
      <c r="U109" s="24">
        <f>G109+L109+M109+R109</f>
        <v>7.037</v>
      </c>
      <c r="V109" s="22" t="s">
        <v>43</v>
      </c>
      <c r="W109" s="27" t="s">
        <v>65</v>
      </c>
      <c r="X109" s="27" t="s">
        <v>60</v>
      </c>
      <c r="Y109" s="26" t="s">
        <v>48</v>
      </c>
      <c r="Z109" s="21" t="s">
        <v>50</v>
      </c>
      <c r="AA109" s="20"/>
    </row>
    <row r="110" spans="1:27" ht="14.25">
      <c r="A110" s="19">
        <v>2</v>
      </c>
      <c r="B110" s="19">
        <v>7730</v>
      </c>
      <c r="C110" s="44" t="s">
        <v>8</v>
      </c>
      <c r="D110" s="20" t="s">
        <v>9</v>
      </c>
      <c r="E110" s="21" t="s">
        <v>84</v>
      </c>
      <c r="F110" s="40">
        <v>7.05</v>
      </c>
      <c r="G110" s="22">
        <f>F110*0.1</f>
        <v>0.7050000000000001</v>
      </c>
      <c r="H110" s="22">
        <v>1994</v>
      </c>
      <c r="I110" s="23" t="s">
        <v>53</v>
      </c>
      <c r="J110" s="40"/>
      <c r="K110" s="22"/>
      <c r="L110" s="22">
        <v>5.96</v>
      </c>
      <c r="M110" s="40">
        <v>1</v>
      </c>
      <c r="N110" s="40">
        <v>0.3</v>
      </c>
      <c r="O110" s="22"/>
      <c r="P110" s="40"/>
      <c r="Q110" s="40"/>
      <c r="R110" s="40">
        <v>1</v>
      </c>
      <c r="S110" s="40"/>
      <c r="T110" s="22" t="s">
        <v>42</v>
      </c>
      <c r="U110" s="24">
        <f>G110+L110+++++M110+N110+R110</f>
        <v>8.965</v>
      </c>
      <c r="V110" s="22" t="s">
        <v>43</v>
      </c>
      <c r="W110" s="27" t="s">
        <v>65</v>
      </c>
      <c r="X110" s="37" t="s">
        <v>60</v>
      </c>
      <c r="Y110" s="38"/>
      <c r="Z110" s="45"/>
      <c r="AA110" s="20"/>
    </row>
    <row r="111" spans="1:27" s="18" customFormat="1" ht="14.25">
      <c r="A111" s="19">
        <v>3</v>
      </c>
      <c r="B111" s="19">
        <v>7763</v>
      </c>
      <c r="C111" s="19" t="s">
        <v>164</v>
      </c>
      <c r="D111" s="20" t="s">
        <v>3</v>
      </c>
      <c r="E111" s="21" t="s">
        <v>112</v>
      </c>
      <c r="F111" s="40">
        <v>6.54</v>
      </c>
      <c r="G111" s="22">
        <f>F111*0.1</f>
        <v>0.654</v>
      </c>
      <c r="H111" s="22">
        <v>2015</v>
      </c>
      <c r="I111" s="23" t="s">
        <v>171</v>
      </c>
      <c r="J111" s="40"/>
      <c r="K111" s="22"/>
      <c r="L111" s="40"/>
      <c r="M111" s="40"/>
      <c r="N111" s="40"/>
      <c r="O111" s="22"/>
      <c r="P111" s="40">
        <v>0.5</v>
      </c>
      <c r="Q111" s="40"/>
      <c r="R111" s="40"/>
      <c r="S111" s="40"/>
      <c r="T111" s="22" t="s">
        <v>42</v>
      </c>
      <c r="U111" s="24">
        <f>G111+P111</f>
        <v>1.154</v>
      </c>
      <c r="V111" s="22" t="s">
        <v>114</v>
      </c>
      <c r="W111" s="27" t="s">
        <v>65</v>
      </c>
      <c r="X111" s="22" t="s">
        <v>119</v>
      </c>
      <c r="Y111" s="22" t="s">
        <v>170</v>
      </c>
      <c r="Z111" s="20"/>
      <c r="AA111" s="20"/>
    </row>
    <row r="112" spans="1:27" s="18" customFormat="1" ht="14.25">
      <c r="A112" s="14"/>
      <c r="B112" s="14"/>
      <c r="C112" s="14"/>
      <c r="D112" s="55"/>
      <c r="E112" s="56"/>
      <c r="F112" s="15"/>
      <c r="G112" s="15"/>
      <c r="H112" s="15"/>
      <c r="I112" s="57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7"/>
      <c r="V112" s="15"/>
      <c r="W112" s="15"/>
      <c r="X112" s="15"/>
      <c r="Y112" s="15"/>
      <c r="Z112" s="55"/>
      <c r="AA112" s="58"/>
    </row>
    <row r="113" spans="1:27" ht="12.75" thickBo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</row>
    <row r="114" spans="1:27" ht="18" thickBot="1">
      <c r="A114" s="59" t="s">
        <v>101</v>
      </c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4"/>
      <c r="AA114" s="25"/>
    </row>
    <row r="115" spans="1:27" ht="30">
      <c r="A115" s="47" t="s">
        <v>59</v>
      </c>
      <c r="B115" s="47" t="s">
        <v>89</v>
      </c>
      <c r="C115" s="48" t="s">
        <v>0</v>
      </c>
      <c r="D115" s="48" t="s">
        <v>1</v>
      </c>
      <c r="E115" s="48" t="s">
        <v>82</v>
      </c>
      <c r="F115" s="48" t="s">
        <v>57</v>
      </c>
      <c r="G115" s="48" t="s">
        <v>56</v>
      </c>
      <c r="H115" s="48" t="s">
        <v>33</v>
      </c>
      <c r="I115" s="48" t="s">
        <v>44</v>
      </c>
      <c r="J115" s="48" t="s">
        <v>38</v>
      </c>
      <c r="K115" s="48" t="s">
        <v>36</v>
      </c>
      <c r="L115" s="49" t="s">
        <v>28</v>
      </c>
      <c r="M115" s="49" t="s">
        <v>155</v>
      </c>
      <c r="N115" s="49" t="s">
        <v>156</v>
      </c>
      <c r="O115" s="49" t="s">
        <v>157</v>
      </c>
      <c r="P115" s="48" t="s">
        <v>31</v>
      </c>
      <c r="Q115" s="48" t="s">
        <v>32</v>
      </c>
      <c r="R115" s="48" t="s">
        <v>34</v>
      </c>
      <c r="S115" s="48"/>
      <c r="T115" s="48" t="s">
        <v>35</v>
      </c>
      <c r="U115" s="48" t="s">
        <v>55</v>
      </c>
      <c r="V115" s="48" t="s">
        <v>37</v>
      </c>
      <c r="W115" s="50" t="s">
        <v>39</v>
      </c>
      <c r="X115" s="50" t="s">
        <v>40</v>
      </c>
      <c r="Y115" s="53" t="s">
        <v>41</v>
      </c>
      <c r="Z115" s="53" t="s">
        <v>79</v>
      </c>
      <c r="AA115" s="53" t="s">
        <v>80</v>
      </c>
    </row>
    <row r="116" spans="1:27" s="34" customFormat="1" ht="14.25">
      <c r="A116" s="19">
        <v>1</v>
      </c>
      <c r="B116" s="19">
        <v>7748</v>
      </c>
      <c r="C116" s="44" t="s">
        <v>18</v>
      </c>
      <c r="D116" s="20" t="s">
        <v>19</v>
      </c>
      <c r="E116" s="21" t="s">
        <v>87</v>
      </c>
      <c r="F116" s="40">
        <v>6.98</v>
      </c>
      <c r="G116" s="22">
        <f>F116*0.1</f>
        <v>0.6980000000000001</v>
      </c>
      <c r="H116" s="22">
        <v>1993</v>
      </c>
      <c r="I116" s="23" t="s">
        <v>69</v>
      </c>
      <c r="J116" s="40"/>
      <c r="K116" s="40">
        <v>1</v>
      </c>
      <c r="L116" s="40">
        <v>1.1</v>
      </c>
      <c r="M116" s="40"/>
      <c r="N116" s="40"/>
      <c r="O116" s="40"/>
      <c r="P116" s="40"/>
      <c r="Q116" s="40"/>
      <c r="R116" s="22" t="s">
        <v>42</v>
      </c>
      <c r="S116" s="22"/>
      <c r="T116" s="22"/>
      <c r="U116" s="32">
        <f>G116+K116+L116</f>
        <v>2.798</v>
      </c>
      <c r="V116" s="22" t="s">
        <v>43</v>
      </c>
      <c r="W116" s="27" t="s">
        <v>60</v>
      </c>
      <c r="X116" s="22" t="s">
        <v>148</v>
      </c>
      <c r="Y116" s="28"/>
      <c r="Z116" s="20"/>
      <c r="AA116" s="20"/>
    </row>
    <row r="117" spans="1:27" s="34" customFormat="1" ht="14.25">
      <c r="A117" s="19">
        <v>2</v>
      </c>
      <c r="B117" s="19">
        <v>7741</v>
      </c>
      <c r="C117" s="19" t="s">
        <v>145</v>
      </c>
      <c r="D117" s="20" t="s">
        <v>146</v>
      </c>
      <c r="E117" s="21" t="s">
        <v>112</v>
      </c>
      <c r="F117" s="40">
        <v>7.41</v>
      </c>
      <c r="G117" s="22">
        <f>F117*0.1</f>
        <v>0.7410000000000001</v>
      </c>
      <c r="H117" s="22">
        <v>2011</v>
      </c>
      <c r="I117" s="23" t="s">
        <v>52</v>
      </c>
      <c r="J117" s="40">
        <v>0.5</v>
      </c>
      <c r="K117" s="40"/>
      <c r="L117" s="40"/>
      <c r="M117" s="40"/>
      <c r="N117" s="40">
        <v>0.5</v>
      </c>
      <c r="O117" s="40"/>
      <c r="P117" s="40">
        <v>1</v>
      </c>
      <c r="Q117" s="40"/>
      <c r="R117" s="22" t="s">
        <v>42</v>
      </c>
      <c r="S117" s="22"/>
      <c r="T117" s="15"/>
      <c r="U117" s="32">
        <f>G117+J117+N117+P117</f>
        <v>2.741</v>
      </c>
      <c r="V117" s="22" t="s">
        <v>43</v>
      </c>
      <c r="W117" s="22" t="s">
        <v>49</v>
      </c>
      <c r="X117" s="27" t="s">
        <v>65</v>
      </c>
      <c r="Y117" s="22" t="s">
        <v>49</v>
      </c>
      <c r="Z117" s="20"/>
      <c r="AA117" s="20"/>
    </row>
    <row r="118" spans="1:27" s="18" customFormat="1" ht="14.25">
      <c r="A118" s="19">
        <v>3</v>
      </c>
      <c r="B118" s="19">
        <v>7711</v>
      </c>
      <c r="C118" s="19" t="s">
        <v>72</v>
      </c>
      <c r="D118" s="20" t="s">
        <v>16</v>
      </c>
      <c r="E118" s="21" t="s">
        <v>83</v>
      </c>
      <c r="F118" s="22">
        <v>7.89</v>
      </c>
      <c r="G118" s="22">
        <f>F118*0.1</f>
        <v>0.789</v>
      </c>
      <c r="H118" s="22">
        <v>2004</v>
      </c>
      <c r="I118" s="23" t="s">
        <v>52</v>
      </c>
      <c r="J118" s="40">
        <v>0.5</v>
      </c>
      <c r="K118" s="40"/>
      <c r="L118" s="40"/>
      <c r="M118" s="40"/>
      <c r="N118" s="40"/>
      <c r="O118" s="40"/>
      <c r="P118" s="40">
        <v>1</v>
      </c>
      <c r="Q118" s="40"/>
      <c r="R118" s="22" t="s">
        <v>42</v>
      </c>
      <c r="S118" s="22"/>
      <c r="T118" s="29"/>
      <c r="U118" s="32">
        <f>G118+J118+P118</f>
        <v>2.289</v>
      </c>
      <c r="V118" s="22" t="s">
        <v>43</v>
      </c>
      <c r="W118" s="22" t="s">
        <v>49</v>
      </c>
      <c r="X118" s="22" t="s">
        <v>124</v>
      </c>
      <c r="Y118" s="22" t="s">
        <v>103</v>
      </c>
      <c r="Z118" s="22"/>
      <c r="AA118" s="20"/>
    </row>
    <row r="119" spans="1:27" s="18" customFormat="1" ht="14.25">
      <c r="A119" s="19">
        <v>4</v>
      </c>
      <c r="B119" s="19">
        <v>7725</v>
      </c>
      <c r="C119" s="19" t="s">
        <v>105</v>
      </c>
      <c r="D119" s="20" t="s">
        <v>106</v>
      </c>
      <c r="E119" s="21" t="s">
        <v>107</v>
      </c>
      <c r="F119" s="40">
        <v>6.91</v>
      </c>
      <c r="G119" s="22">
        <f aca="true" t="shared" si="3" ref="G119:G124">F119*0.1</f>
        <v>0.6910000000000001</v>
      </c>
      <c r="H119" s="22">
        <v>2015</v>
      </c>
      <c r="I119" s="23" t="s">
        <v>64</v>
      </c>
      <c r="J119" s="40"/>
      <c r="K119" s="40"/>
      <c r="L119" s="40"/>
      <c r="M119" s="40"/>
      <c r="N119" s="40">
        <v>0.5</v>
      </c>
      <c r="O119" s="40"/>
      <c r="P119" s="40">
        <v>1</v>
      </c>
      <c r="Q119" s="40"/>
      <c r="R119" s="22" t="s">
        <v>42</v>
      </c>
      <c r="S119" s="22"/>
      <c r="T119" s="25"/>
      <c r="U119" s="32">
        <f>G119+N119+P119</f>
        <v>2.191</v>
      </c>
      <c r="V119" s="22" t="s">
        <v>43</v>
      </c>
      <c r="W119" s="23" t="s">
        <v>64</v>
      </c>
      <c r="X119" s="22"/>
      <c r="Y119" s="22"/>
      <c r="Z119" s="20"/>
      <c r="AA119" s="25"/>
    </row>
    <row r="120" spans="1:27" s="34" customFormat="1" ht="14.25">
      <c r="A120" s="19">
        <v>5</v>
      </c>
      <c r="B120" s="19">
        <v>7698</v>
      </c>
      <c r="C120" s="19" t="s">
        <v>125</v>
      </c>
      <c r="D120" s="20" t="s">
        <v>15</v>
      </c>
      <c r="E120" s="21" t="s">
        <v>12</v>
      </c>
      <c r="F120" s="40">
        <v>7.32</v>
      </c>
      <c r="G120" s="22">
        <f t="shared" si="3"/>
        <v>0.7320000000000001</v>
      </c>
      <c r="H120" s="22">
        <v>1989</v>
      </c>
      <c r="I120" s="23" t="s">
        <v>48</v>
      </c>
      <c r="J120" s="40"/>
      <c r="K120" s="40"/>
      <c r="L120" s="40">
        <v>0.3</v>
      </c>
      <c r="M120" s="40"/>
      <c r="N120" s="40"/>
      <c r="O120" s="40"/>
      <c r="P120" s="40">
        <v>1</v>
      </c>
      <c r="Q120" s="40"/>
      <c r="R120" s="22" t="s">
        <v>42</v>
      </c>
      <c r="S120" s="22"/>
      <c r="T120" s="22"/>
      <c r="U120" s="32">
        <f>G120+L120+P120</f>
        <v>2.032</v>
      </c>
      <c r="V120" s="22" t="s">
        <v>43</v>
      </c>
      <c r="W120" s="29" t="s">
        <v>48</v>
      </c>
      <c r="X120" s="22" t="s">
        <v>126</v>
      </c>
      <c r="Y120" s="22"/>
      <c r="Z120" s="20"/>
      <c r="AA120" s="25"/>
    </row>
    <row r="121" spans="1:27" s="18" customFormat="1" ht="14.25">
      <c r="A121" s="19">
        <v>6</v>
      </c>
      <c r="B121" s="19">
        <v>7730</v>
      </c>
      <c r="C121" s="44" t="s">
        <v>8</v>
      </c>
      <c r="D121" s="20" t="s">
        <v>9</v>
      </c>
      <c r="E121" s="21" t="s">
        <v>84</v>
      </c>
      <c r="F121" s="40">
        <v>7.05</v>
      </c>
      <c r="G121" s="22">
        <f t="shared" si="3"/>
        <v>0.7050000000000001</v>
      </c>
      <c r="H121" s="22">
        <v>1994</v>
      </c>
      <c r="I121" s="23" t="s">
        <v>53</v>
      </c>
      <c r="J121" s="40"/>
      <c r="K121" s="40"/>
      <c r="L121" s="40">
        <v>0.3</v>
      </c>
      <c r="M121" s="40"/>
      <c r="N121" s="40"/>
      <c r="O121" s="40"/>
      <c r="P121" s="40">
        <v>1</v>
      </c>
      <c r="Q121" s="40"/>
      <c r="R121" s="22" t="s">
        <v>42</v>
      </c>
      <c r="S121" s="22"/>
      <c r="T121" s="22"/>
      <c r="U121" s="32">
        <f>G121+L121+P121</f>
        <v>2.005</v>
      </c>
      <c r="V121" s="22" t="s">
        <v>43</v>
      </c>
      <c r="W121" s="27" t="s">
        <v>65</v>
      </c>
      <c r="X121" s="37" t="s">
        <v>60</v>
      </c>
      <c r="Y121" s="38"/>
      <c r="Z121" s="45"/>
      <c r="AA121" s="20"/>
    </row>
    <row r="122" spans="1:27" s="18" customFormat="1" ht="14.25">
      <c r="A122" s="19">
        <v>7</v>
      </c>
      <c r="B122" s="19">
        <v>7722</v>
      </c>
      <c r="C122" s="19" t="s">
        <v>135</v>
      </c>
      <c r="D122" s="20" t="s">
        <v>136</v>
      </c>
      <c r="E122" s="21" t="s">
        <v>137</v>
      </c>
      <c r="F122" s="40">
        <v>6.97</v>
      </c>
      <c r="G122" s="22">
        <f t="shared" si="3"/>
        <v>0.6970000000000001</v>
      </c>
      <c r="H122" s="22">
        <v>1998</v>
      </c>
      <c r="I122" s="23" t="s">
        <v>48</v>
      </c>
      <c r="J122" s="40"/>
      <c r="K122" s="40"/>
      <c r="L122" s="40">
        <v>0.3</v>
      </c>
      <c r="M122" s="40"/>
      <c r="N122" s="40"/>
      <c r="O122" s="40"/>
      <c r="P122" s="40">
        <v>1</v>
      </c>
      <c r="Q122" s="40"/>
      <c r="R122" s="22" t="s">
        <v>42</v>
      </c>
      <c r="S122" s="22"/>
      <c r="T122" s="29"/>
      <c r="U122" s="32">
        <f>G122+L122+P122</f>
        <v>1.997</v>
      </c>
      <c r="V122" s="22" t="s">
        <v>43</v>
      </c>
      <c r="W122" s="29" t="s">
        <v>48</v>
      </c>
      <c r="X122" s="22" t="s">
        <v>47</v>
      </c>
      <c r="Y122" s="22" t="s">
        <v>119</v>
      </c>
      <c r="Z122" s="27" t="s">
        <v>65</v>
      </c>
      <c r="AA122" s="22" t="s">
        <v>54</v>
      </c>
    </row>
    <row r="123" spans="1:27" s="18" customFormat="1" ht="14.25">
      <c r="A123" s="19">
        <v>8</v>
      </c>
      <c r="B123" s="19">
        <v>7705</v>
      </c>
      <c r="C123" s="19" t="s">
        <v>66</v>
      </c>
      <c r="D123" s="20" t="s">
        <v>67</v>
      </c>
      <c r="E123" s="21" t="s">
        <v>22</v>
      </c>
      <c r="F123" s="40">
        <v>7.59</v>
      </c>
      <c r="G123" s="22">
        <f t="shared" si="3"/>
        <v>0.759</v>
      </c>
      <c r="H123" s="22">
        <v>2013</v>
      </c>
      <c r="I123" s="23" t="s">
        <v>75</v>
      </c>
      <c r="J123" s="40"/>
      <c r="K123" s="40"/>
      <c r="L123" s="40"/>
      <c r="M123" s="40"/>
      <c r="N123" s="40"/>
      <c r="O123" s="40"/>
      <c r="P123" s="40">
        <v>1</v>
      </c>
      <c r="Q123" s="40"/>
      <c r="R123" s="22" t="s">
        <v>43</v>
      </c>
      <c r="S123" s="22"/>
      <c r="T123" s="22"/>
      <c r="U123" s="32">
        <f>G123+P123</f>
        <v>1.759</v>
      </c>
      <c r="V123" s="22" t="s">
        <v>43</v>
      </c>
      <c r="W123" s="22" t="s">
        <v>45</v>
      </c>
      <c r="X123" s="22" t="s">
        <v>54</v>
      </c>
      <c r="Y123" s="22" t="s">
        <v>60</v>
      </c>
      <c r="Z123" s="22" t="s">
        <v>54</v>
      </c>
      <c r="AA123" s="25"/>
    </row>
    <row r="124" spans="1:27" s="18" customFormat="1" ht="14.25">
      <c r="A124" s="19">
        <v>9</v>
      </c>
      <c r="B124" s="19">
        <v>7729</v>
      </c>
      <c r="C124" s="19" t="s">
        <v>142</v>
      </c>
      <c r="D124" s="20" t="s">
        <v>143</v>
      </c>
      <c r="E124" s="21" t="s">
        <v>144</v>
      </c>
      <c r="F124" s="40">
        <v>7.57</v>
      </c>
      <c r="G124" s="22">
        <f t="shared" si="3"/>
        <v>0.7570000000000001</v>
      </c>
      <c r="H124" s="22">
        <v>2013</v>
      </c>
      <c r="I124" s="23" t="s">
        <v>48</v>
      </c>
      <c r="J124" s="40"/>
      <c r="K124" s="40"/>
      <c r="L124" s="40"/>
      <c r="M124" s="40"/>
      <c r="N124" s="40"/>
      <c r="O124" s="40"/>
      <c r="P124" s="40">
        <v>1</v>
      </c>
      <c r="Q124" s="40"/>
      <c r="R124" s="22" t="s">
        <v>42</v>
      </c>
      <c r="S124" s="22"/>
      <c r="T124" s="22"/>
      <c r="U124" s="32">
        <f>G124+P124</f>
        <v>1.7570000000000001</v>
      </c>
      <c r="V124" s="22" t="s">
        <v>43</v>
      </c>
      <c r="W124" s="29" t="s">
        <v>48</v>
      </c>
      <c r="X124" s="22" t="s">
        <v>119</v>
      </c>
      <c r="Y124" s="22" t="s">
        <v>50</v>
      </c>
      <c r="Z124" s="27" t="s">
        <v>65</v>
      </c>
      <c r="AA124" s="22" t="s">
        <v>140</v>
      </c>
    </row>
    <row r="125" spans="1:27" s="18" customFormat="1" ht="14.25">
      <c r="A125" s="19">
        <v>10</v>
      </c>
      <c r="B125" s="19">
        <v>7721</v>
      </c>
      <c r="C125" s="44" t="s">
        <v>26</v>
      </c>
      <c r="D125" s="20" t="s">
        <v>27</v>
      </c>
      <c r="E125" s="21" t="s">
        <v>12</v>
      </c>
      <c r="F125" s="40">
        <v>7.29</v>
      </c>
      <c r="G125" s="22">
        <f aca="true" t="shared" si="4" ref="G125:G142">F125*0.1</f>
        <v>0.7290000000000001</v>
      </c>
      <c r="H125" s="22">
        <v>1992</v>
      </c>
      <c r="I125" s="23" t="s">
        <v>46</v>
      </c>
      <c r="J125" s="40"/>
      <c r="K125" s="40"/>
      <c r="L125" s="40"/>
      <c r="M125" s="40"/>
      <c r="N125" s="40"/>
      <c r="O125" s="40"/>
      <c r="P125" s="40">
        <v>1</v>
      </c>
      <c r="Q125" s="40"/>
      <c r="R125" s="22" t="s">
        <v>42</v>
      </c>
      <c r="S125" s="22"/>
      <c r="T125" s="29"/>
      <c r="U125" s="32">
        <f>G125+P125</f>
        <v>1.729</v>
      </c>
      <c r="V125" s="22" t="s">
        <v>43</v>
      </c>
      <c r="W125" s="22" t="s">
        <v>46</v>
      </c>
      <c r="X125" s="22"/>
      <c r="Y125" s="26"/>
      <c r="Z125" s="20"/>
      <c r="AA125" s="20"/>
    </row>
    <row r="126" spans="1:27" s="18" customFormat="1" ht="14.25">
      <c r="A126" s="19">
        <v>11</v>
      </c>
      <c r="B126" s="19">
        <v>7755</v>
      </c>
      <c r="C126" s="19" t="s">
        <v>149</v>
      </c>
      <c r="D126" s="20" t="s">
        <v>22</v>
      </c>
      <c r="E126" s="21" t="s">
        <v>3</v>
      </c>
      <c r="F126" s="40">
        <v>7.19</v>
      </c>
      <c r="G126" s="22">
        <f t="shared" si="4"/>
        <v>0.7190000000000001</v>
      </c>
      <c r="H126" s="22">
        <v>2016</v>
      </c>
      <c r="I126" s="23" t="s">
        <v>50</v>
      </c>
      <c r="J126" s="40"/>
      <c r="K126" s="40"/>
      <c r="L126" s="40"/>
      <c r="M126" s="40"/>
      <c r="N126" s="40"/>
      <c r="O126" s="40"/>
      <c r="P126" s="40">
        <v>1</v>
      </c>
      <c r="Q126" s="40"/>
      <c r="R126" s="22" t="s">
        <v>42</v>
      </c>
      <c r="S126" s="22"/>
      <c r="T126" s="22"/>
      <c r="U126" s="32">
        <f>G126+P126</f>
        <v>1.719</v>
      </c>
      <c r="V126" s="22" t="s">
        <v>43</v>
      </c>
      <c r="W126" s="22" t="s">
        <v>50</v>
      </c>
      <c r="X126" s="31" t="s">
        <v>47</v>
      </c>
      <c r="Y126" s="29" t="s">
        <v>60</v>
      </c>
      <c r="Z126" s="20"/>
      <c r="AA126" s="20"/>
    </row>
    <row r="127" spans="1:27" s="34" customFormat="1" ht="14.25">
      <c r="A127" s="19">
        <v>12</v>
      </c>
      <c r="B127" s="19">
        <v>7737</v>
      </c>
      <c r="C127" s="19" t="s">
        <v>113</v>
      </c>
      <c r="D127" s="20" t="s">
        <v>67</v>
      </c>
      <c r="E127" s="21" t="s">
        <v>12</v>
      </c>
      <c r="F127" s="40">
        <v>7.11</v>
      </c>
      <c r="G127" s="22">
        <f t="shared" si="4"/>
        <v>0.7110000000000001</v>
      </c>
      <c r="H127" s="22">
        <v>2006</v>
      </c>
      <c r="I127" s="30" t="s">
        <v>61</v>
      </c>
      <c r="J127" s="40">
        <v>0.5</v>
      </c>
      <c r="K127" s="40"/>
      <c r="L127" s="40"/>
      <c r="M127" s="40"/>
      <c r="N127" s="40">
        <v>0.5</v>
      </c>
      <c r="O127" s="40"/>
      <c r="P127" s="40"/>
      <c r="Q127" s="40"/>
      <c r="R127" s="22" t="s">
        <v>42</v>
      </c>
      <c r="S127" s="22"/>
      <c r="T127" s="29"/>
      <c r="U127" s="32">
        <f>G127+J127+N127</f>
        <v>1.711</v>
      </c>
      <c r="V127" s="22" t="s">
        <v>43</v>
      </c>
      <c r="W127" s="29" t="s">
        <v>47</v>
      </c>
      <c r="X127" s="22" t="s">
        <v>140</v>
      </c>
      <c r="Y127" s="26"/>
      <c r="Z127" s="20"/>
      <c r="AA127" s="25"/>
    </row>
    <row r="128" spans="1:27" s="34" customFormat="1" ht="14.25">
      <c r="A128" s="19">
        <v>13</v>
      </c>
      <c r="B128" s="19">
        <v>7733</v>
      </c>
      <c r="C128" s="19" t="s">
        <v>6</v>
      </c>
      <c r="D128" s="20" t="s">
        <v>7</v>
      </c>
      <c r="E128" s="21" t="s">
        <v>13</v>
      </c>
      <c r="F128" s="40">
        <v>6.05</v>
      </c>
      <c r="G128" s="22">
        <f t="shared" si="4"/>
        <v>0.605</v>
      </c>
      <c r="H128" s="22">
        <v>1995</v>
      </c>
      <c r="I128" s="23" t="s">
        <v>62</v>
      </c>
      <c r="J128" s="40"/>
      <c r="K128" s="40"/>
      <c r="L128" s="40">
        <v>1.1</v>
      </c>
      <c r="M128" s="40"/>
      <c r="N128" s="40"/>
      <c r="O128" s="40"/>
      <c r="P128" s="40"/>
      <c r="Q128" s="40"/>
      <c r="R128" s="22" t="s">
        <v>43</v>
      </c>
      <c r="S128" s="22"/>
      <c r="T128" s="29"/>
      <c r="U128" s="32">
        <f>G128+L128</f>
        <v>1.705</v>
      </c>
      <c r="V128" s="22" t="s">
        <v>43</v>
      </c>
      <c r="W128" s="22" t="s">
        <v>60</v>
      </c>
      <c r="X128" s="29" t="s">
        <v>47</v>
      </c>
      <c r="Y128" s="29" t="s">
        <v>116</v>
      </c>
      <c r="Z128" s="20"/>
      <c r="AA128" s="20"/>
    </row>
    <row r="129" spans="1:27" s="18" customFormat="1" ht="14.25">
      <c r="A129" s="19">
        <v>14</v>
      </c>
      <c r="B129" s="19">
        <v>7700</v>
      </c>
      <c r="C129" s="19" t="s">
        <v>2</v>
      </c>
      <c r="D129" s="20" t="s">
        <v>3</v>
      </c>
      <c r="E129" s="21" t="s">
        <v>86</v>
      </c>
      <c r="F129" s="40">
        <v>6.27</v>
      </c>
      <c r="G129" s="22">
        <f t="shared" si="4"/>
        <v>0.627</v>
      </c>
      <c r="H129" s="22">
        <v>2010</v>
      </c>
      <c r="I129" s="23" t="s">
        <v>63</v>
      </c>
      <c r="J129" s="40"/>
      <c r="K129" s="40"/>
      <c r="L129" s="40"/>
      <c r="M129" s="40"/>
      <c r="N129" s="40"/>
      <c r="O129" s="40"/>
      <c r="P129" s="40">
        <v>1</v>
      </c>
      <c r="Q129" s="40"/>
      <c r="R129" s="22" t="s">
        <v>43</v>
      </c>
      <c r="S129" s="22"/>
      <c r="T129" s="22"/>
      <c r="U129" s="32">
        <f>G129+P129</f>
        <v>1.627</v>
      </c>
      <c r="V129" s="22" t="s">
        <v>43</v>
      </c>
      <c r="W129" s="27" t="s">
        <v>65</v>
      </c>
      <c r="X129" s="27" t="s">
        <v>60</v>
      </c>
      <c r="Y129" s="26" t="s">
        <v>48</v>
      </c>
      <c r="Z129" s="21" t="s">
        <v>50</v>
      </c>
      <c r="AA129" s="20"/>
    </row>
    <row r="130" spans="1:27" s="18" customFormat="1" ht="14.25">
      <c r="A130" s="19">
        <v>15</v>
      </c>
      <c r="B130" s="19">
        <v>7764</v>
      </c>
      <c r="C130" s="19" t="s">
        <v>17</v>
      </c>
      <c r="D130" s="20" t="s">
        <v>12</v>
      </c>
      <c r="E130" s="21" t="s">
        <v>3</v>
      </c>
      <c r="F130" s="40">
        <v>6.24</v>
      </c>
      <c r="G130" s="22">
        <f t="shared" si="4"/>
        <v>0.6240000000000001</v>
      </c>
      <c r="H130" s="22">
        <v>2000</v>
      </c>
      <c r="I130" s="23" t="s">
        <v>46</v>
      </c>
      <c r="J130" s="40"/>
      <c r="K130" s="40"/>
      <c r="L130" s="40"/>
      <c r="M130" s="40"/>
      <c r="N130" s="40"/>
      <c r="O130" s="40"/>
      <c r="P130" s="40">
        <v>1</v>
      </c>
      <c r="Q130" s="40"/>
      <c r="R130" s="22" t="s">
        <v>42</v>
      </c>
      <c r="S130" s="22"/>
      <c r="T130" s="22"/>
      <c r="U130" s="32">
        <f>G130+P130</f>
        <v>1.624</v>
      </c>
      <c r="V130" s="22" t="s">
        <v>43</v>
      </c>
      <c r="W130" s="22" t="s">
        <v>46</v>
      </c>
      <c r="X130" s="22" t="s">
        <v>50</v>
      </c>
      <c r="Y130" s="26" t="s">
        <v>45</v>
      </c>
      <c r="Z130" s="20"/>
      <c r="AA130" s="20"/>
    </row>
    <row r="131" spans="1:27" s="18" customFormat="1" ht="14.25">
      <c r="A131" s="19">
        <v>16</v>
      </c>
      <c r="B131" s="19">
        <v>7747</v>
      </c>
      <c r="C131" s="19" t="s">
        <v>147</v>
      </c>
      <c r="D131" s="20" t="s">
        <v>108</v>
      </c>
      <c r="E131" s="21" t="s">
        <v>12</v>
      </c>
      <c r="F131" s="40">
        <v>7.86</v>
      </c>
      <c r="G131" s="22">
        <f t="shared" si="4"/>
        <v>0.786</v>
      </c>
      <c r="H131" s="22">
        <v>1999</v>
      </c>
      <c r="I131" s="23" t="s">
        <v>111</v>
      </c>
      <c r="J131" s="40"/>
      <c r="K131" s="40"/>
      <c r="L131" s="40">
        <v>0.3</v>
      </c>
      <c r="M131" s="40"/>
      <c r="N131" s="40"/>
      <c r="O131" s="40"/>
      <c r="P131" s="40"/>
      <c r="Q131" s="40">
        <v>0.5</v>
      </c>
      <c r="R131" s="22" t="s">
        <v>42</v>
      </c>
      <c r="S131" s="22"/>
      <c r="T131" s="22"/>
      <c r="U131" s="32">
        <f>G131+L131+Q131</f>
        <v>1.586</v>
      </c>
      <c r="V131" s="22" t="s">
        <v>43</v>
      </c>
      <c r="W131" s="27" t="s">
        <v>60</v>
      </c>
      <c r="X131" s="22" t="s">
        <v>140</v>
      </c>
      <c r="Y131" s="22"/>
      <c r="Z131" s="20"/>
      <c r="AA131" s="20"/>
    </row>
    <row r="132" spans="1:27" s="18" customFormat="1" ht="14.25">
      <c r="A132" s="19">
        <v>17</v>
      </c>
      <c r="B132" s="19">
        <v>7663</v>
      </c>
      <c r="C132" s="19" t="s">
        <v>123</v>
      </c>
      <c r="D132" s="20" t="s">
        <v>13</v>
      </c>
      <c r="E132" s="21" t="s">
        <v>3</v>
      </c>
      <c r="F132" s="40">
        <v>7.47</v>
      </c>
      <c r="G132" s="22">
        <f t="shared" si="4"/>
        <v>0.747</v>
      </c>
      <c r="H132" s="22">
        <v>2000</v>
      </c>
      <c r="I132" s="23" t="s">
        <v>132</v>
      </c>
      <c r="J132" s="40"/>
      <c r="K132" s="40"/>
      <c r="L132" s="40">
        <v>0.3</v>
      </c>
      <c r="M132" s="40"/>
      <c r="N132" s="40"/>
      <c r="O132" s="40"/>
      <c r="P132" s="40"/>
      <c r="Q132" s="40">
        <v>0.5</v>
      </c>
      <c r="R132" s="22" t="s">
        <v>42</v>
      </c>
      <c r="S132" s="22"/>
      <c r="T132" s="22"/>
      <c r="U132" s="32">
        <f>G132+Q132+L132</f>
        <v>1.547</v>
      </c>
      <c r="V132" s="22" t="s">
        <v>43</v>
      </c>
      <c r="W132" s="22" t="s">
        <v>50</v>
      </c>
      <c r="X132" s="22" t="s">
        <v>46</v>
      </c>
      <c r="Y132" s="22"/>
      <c r="Z132" s="20"/>
      <c r="AA132" s="20"/>
    </row>
    <row r="133" spans="1:27" s="18" customFormat="1" ht="14.25">
      <c r="A133" s="19">
        <v>18</v>
      </c>
      <c r="B133" s="19">
        <v>7759</v>
      </c>
      <c r="C133" s="19" t="s">
        <v>161</v>
      </c>
      <c r="D133" s="20" t="s">
        <v>162</v>
      </c>
      <c r="E133" s="21" t="s">
        <v>163</v>
      </c>
      <c r="F133" s="40">
        <v>6.894</v>
      </c>
      <c r="G133" s="22">
        <f t="shared" si="4"/>
        <v>0.6894</v>
      </c>
      <c r="H133" s="22">
        <v>2002</v>
      </c>
      <c r="I133" s="23" t="s">
        <v>169</v>
      </c>
      <c r="J133" s="40"/>
      <c r="K133" s="40"/>
      <c r="L133" s="40">
        <v>0.6</v>
      </c>
      <c r="M133" s="40"/>
      <c r="N133" s="40"/>
      <c r="O133" s="40"/>
      <c r="P133" s="40"/>
      <c r="Q133" s="40"/>
      <c r="R133" s="22" t="s">
        <v>42</v>
      </c>
      <c r="S133" s="22"/>
      <c r="T133" s="29"/>
      <c r="U133" s="32">
        <f>G133+J133+K133+L133+N133+O133+Q133</f>
        <v>1.2894</v>
      </c>
      <c r="V133" s="22" t="s">
        <v>43</v>
      </c>
      <c r="W133" s="31" t="s">
        <v>47</v>
      </c>
      <c r="X133" s="22" t="s">
        <v>49</v>
      </c>
      <c r="Y133" s="20" t="s">
        <v>104</v>
      </c>
      <c r="Z133" s="27" t="s">
        <v>60</v>
      </c>
      <c r="AA133" s="22" t="s">
        <v>148</v>
      </c>
    </row>
    <row r="134" spans="1:27" s="18" customFormat="1" ht="14.25">
      <c r="A134" s="19">
        <v>19</v>
      </c>
      <c r="B134" s="19">
        <v>7727</v>
      </c>
      <c r="C134" s="19" t="s">
        <v>109</v>
      </c>
      <c r="D134" s="20" t="s">
        <v>110</v>
      </c>
      <c r="E134" s="21" t="s">
        <v>106</v>
      </c>
      <c r="F134" s="40">
        <v>7.56</v>
      </c>
      <c r="G134" s="22">
        <f t="shared" si="4"/>
        <v>0.756</v>
      </c>
      <c r="H134" s="22">
        <v>1991</v>
      </c>
      <c r="I134" s="23" t="s">
        <v>111</v>
      </c>
      <c r="J134" s="40"/>
      <c r="K134" s="40"/>
      <c r="L134" s="40"/>
      <c r="M134" s="40"/>
      <c r="N134" s="40"/>
      <c r="O134" s="40">
        <v>0.3</v>
      </c>
      <c r="P134" s="40"/>
      <c r="Q134" s="40"/>
      <c r="R134" s="22" t="s">
        <v>42</v>
      </c>
      <c r="S134" s="22"/>
      <c r="T134" s="22"/>
      <c r="U134" s="32">
        <f>G134+O134</f>
        <v>1.056</v>
      </c>
      <c r="V134" s="22" t="s">
        <v>43</v>
      </c>
      <c r="W134" s="27" t="s">
        <v>60</v>
      </c>
      <c r="X134" s="26" t="s">
        <v>47</v>
      </c>
      <c r="Y134" s="20"/>
      <c r="Z134" s="20"/>
      <c r="AA134" s="25"/>
    </row>
    <row r="135" spans="1:27" s="18" customFormat="1" ht="14.25">
      <c r="A135" s="19">
        <v>20</v>
      </c>
      <c r="B135" s="19">
        <v>7666</v>
      </c>
      <c r="C135" s="19" t="s">
        <v>4</v>
      </c>
      <c r="D135" s="20" t="s">
        <v>5</v>
      </c>
      <c r="E135" s="21" t="s">
        <v>88</v>
      </c>
      <c r="F135" s="40">
        <v>6.6</v>
      </c>
      <c r="G135" s="22">
        <f t="shared" si="4"/>
        <v>0.66</v>
      </c>
      <c r="H135" s="22">
        <v>1996</v>
      </c>
      <c r="I135" s="23" t="s">
        <v>102</v>
      </c>
      <c r="J135" s="40"/>
      <c r="K135" s="40"/>
      <c r="L135" s="40">
        <v>0.3</v>
      </c>
      <c r="M135" s="40"/>
      <c r="N135" s="40"/>
      <c r="O135" s="40"/>
      <c r="P135" s="40"/>
      <c r="Q135" s="40"/>
      <c r="R135" s="22" t="s">
        <v>42</v>
      </c>
      <c r="S135" s="22"/>
      <c r="T135" s="22"/>
      <c r="U135" s="32">
        <f>G135+L135+P135</f>
        <v>0.96</v>
      </c>
      <c r="V135" s="22" t="s">
        <v>43</v>
      </c>
      <c r="W135" s="22" t="s">
        <v>47</v>
      </c>
      <c r="X135" s="22" t="s">
        <v>60</v>
      </c>
      <c r="Y135" s="26"/>
      <c r="Z135" s="20"/>
      <c r="AA135" s="20"/>
    </row>
    <row r="136" spans="1:27" s="18" customFormat="1" ht="14.25">
      <c r="A136" s="19">
        <v>21</v>
      </c>
      <c r="B136" s="19">
        <v>7750</v>
      </c>
      <c r="C136" s="19" t="s">
        <v>70</v>
      </c>
      <c r="D136" s="20" t="s">
        <v>21</v>
      </c>
      <c r="E136" s="21" t="s">
        <v>3</v>
      </c>
      <c r="F136" s="40">
        <v>7.45</v>
      </c>
      <c r="G136" s="22">
        <f t="shared" si="4"/>
        <v>0.7450000000000001</v>
      </c>
      <c r="H136" s="22">
        <v>1994</v>
      </c>
      <c r="I136" s="23" t="s">
        <v>71</v>
      </c>
      <c r="J136" s="40"/>
      <c r="K136" s="40"/>
      <c r="L136" s="40"/>
      <c r="M136" s="40"/>
      <c r="N136" s="40"/>
      <c r="O136" s="40"/>
      <c r="P136" s="40"/>
      <c r="Q136" s="40"/>
      <c r="R136" s="22" t="s">
        <v>42</v>
      </c>
      <c r="S136" s="22"/>
      <c r="T136" s="33"/>
      <c r="U136" s="32">
        <f>G136</f>
        <v>0.7450000000000001</v>
      </c>
      <c r="V136" s="22" t="s">
        <v>43</v>
      </c>
      <c r="W136" s="22" t="s">
        <v>47</v>
      </c>
      <c r="X136" s="22" t="s">
        <v>68</v>
      </c>
      <c r="Y136" s="27" t="s">
        <v>65</v>
      </c>
      <c r="Z136" s="22" t="s">
        <v>140</v>
      </c>
      <c r="AA136" s="20"/>
    </row>
    <row r="137" spans="1:27" s="18" customFormat="1" ht="14.25">
      <c r="A137" s="19">
        <v>22</v>
      </c>
      <c r="B137" s="19">
        <v>7702</v>
      </c>
      <c r="C137" s="19" t="s">
        <v>128</v>
      </c>
      <c r="D137" s="20" t="s">
        <v>85</v>
      </c>
      <c r="E137" s="21" t="s">
        <v>3</v>
      </c>
      <c r="F137" s="40">
        <v>6.87</v>
      </c>
      <c r="G137" s="22">
        <f t="shared" si="4"/>
        <v>0.687</v>
      </c>
      <c r="H137" s="22">
        <v>2015</v>
      </c>
      <c r="I137" s="23" t="s">
        <v>134</v>
      </c>
      <c r="J137" s="40"/>
      <c r="K137" s="40"/>
      <c r="L137" s="40"/>
      <c r="M137" s="40"/>
      <c r="N137" s="40"/>
      <c r="O137" s="40"/>
      <c r="P137" s="40"/>
      <c r="Q137" s="40"/>
      <c r="R137" s="22" t="s">
        <v>42</v>
      </c>
      <c r="S137" s="22"/>
      <c r="T137" s="22"/>
      <c r="U137" s="32">
        <f aca="true" t="shared" si="5" ref="U137:U142">G137+J137+K137+L137+N137+O137+Q137</f>
        <v>0.687</v>
      </c>
      <c r="V137" s="22" t="s">
        <v>43</v>
      </c>
      <c r="W137" s="54" t="s">
        <v>174</v>
      </c>
      <c r="X137" s="22"/>
      <c r="Y137" s="22"/>
      <c r="Z137" s="20"/>
      <c r="AA137" s="20"/>
    </row>
    <row r="138" spans="1:27" s="18" customFormat="1" ht="21" customHeight="1">
      <c r="A138" s="19">
        <v>23</v>
      </c>
      <c r="B138" s="19">
        <v>7657</v>
      </c>
      <c r="C138" s="19" t="s">
        <v>121</v>
      </c>
      <c r="D138" s="20" t="s">
        <v>122</v>
      </c>
      <c r="E138" s="21" t="s">
        <v>22</v>
      </c>
      <c r="F138" s="40">
        <v>6.47</v>
      </c>
      <c r="G138" s="22">
        <f t="shared" si="4"/>
        <v>0.647</v>
      </c>
      <c r="H138" s="22">
        <v>2007</v>
      </c>
      <c r="I138" s="23" t="s">
        <v>131</v>
      </c>
      <c r="J138" s="40"/>
      <c r="K138" s="40"/>
      <c r="L138" s="40"/>
      <c r="M138" s="40"/>
      <c r="N138" s="40"/>
      <c r="O138" s="40"/>
      <c r="P138" s="40"/>
      <c r="Q138" s="40"/>
      <c r="R138" s="22" t="s">
        <v>42</v>
      </c>
      <c r="S138" s="22"/>
      <c r="T138" s="29"/>
      <c r="U138" s="32">
        <f t="shared" si="5"/>
        <v>0.647</v>
      </c>
      <c r="V138" s="22" t="s">
        <v>43</v>
      </c>
      <c r="W138" s="22" t="s">
        <v>47</v>
      </c>
      <c r="X138" s="22" t="s">
        <v>60</v>
      </c>
      <c r="Y138" s="22" t="s">
        <v>115</v>
      </c>
      <c r="Z138" s="20"/>
      <c r="AA138" s="20"/>
    </row>
    <row r="139" spans="1:27" s="18" customFormat="1" ht="14.25">
      <c r="A139" s="19">
        <v>24</v>
      </c>
      <c r="B139" s="19">
        <v>7701</v>
      </c>
      <c r="C139" s="19" t="s">
        <v>127</v>
      </c>
      <c r="D139" s="20" t="s">
        <v>110</v>
      </c>
      <c r="E139" s="21" t="s">
        <v>20</v>
      </c>
      <c r="F139" s="40">
        <v>6.38</v>
      </c>
      <c r="G139" s="22">
        <f t="shared" si="4"/>
        <v>0.638</v>
      </c>
      <c r="H139" s="22">
        <v>1990</v>
      </c>
      <c r="I139" s="23" t="s">
        <v>133</v>
      </c>
      <c r="J139" s="40"/>
      <c r="K139" s="40"/>
      <c r="L139" s="40"/>
      <c r="M139" s="40"/>
      <c r="N139" s="40"/>
      <c r="O139" s="40"/>
      <c r="P139" s="40"/>
      <c r="Q139" s="40"/>
      <c r="R139" s="22" t="s">
        <v>42</v>
      </c>
      <c r="S139" s="22"/>
      <c r="T139" s="22"/>
      <c r="U139" s="32">
        <f t="shared" si="5"/>
        <v>0.638</v>
      </c>
      <c r="V139" s="22" t="s">
        <v>43</v>
      </c>
      <c r="W139" s="22" t="s">
        <v>47</v>
      </c>
      <c r="X139" s="22" t="s">
        <v>60</v>
      </c>
      <c r="Y139" s="22" t="s">
        <v>115</v>
      </c>
      <c r="Z139" s="20"/>
      <c r="AA139" s="20"/>
    </row>
    <row r="140" spans="1:27" s="18" customFormat="1" ht="18" customHeight="1">
      <c r="A140" s="19">
        <v>25</v>
      </c>
      <c r="B140" s="19">
        <v>7728</v>
      </c>
      <c r="C140" s="19" t="s">
        <v>138</v>
      </c>
      <c r="D140" s="20" t="s">
        <v>141</v>
      </c>
      <c r="E140" s="21" t="s">
        <v>139</v>
      </c>
      <c r="F140" s="40">
        <v>6.21</v>
      </c>
      <c r="G140" s="22">
        <f t="shared" si="4"/>
        <v>0.621</v>
      </c>
      <c r="H140" s="22">
        <v>2013</v>
      </c>
      <c r="I140" s="23" t="s">
        <v>111</v>
      </c>
      <c r="J140" s="40"/>
      <c r="K140" s="40"/>
      <c r="L140" s="40"/>
      <c r="M140" s="40"/>
      <c r="N140" s="40"/>
      <c r="O140" s="40"/>
      <c r="P140" s="40"/>
      <c r="Q140" s="40"/>
      <c r="R140" s="22" t="s">
        <v>42</v>
      </c>
      <c r="S140" s="22"/>
      <c r="T140" s="22"/>
      <c r="U140" s="32">
        <f t="shared" si="5"/>
        <v>0.621</v>
      </c>
      <c r="V140" s="22" t="s">
        <v>43</v>
      </c>
      <c r="W140" s="22" t="s">
        <v>47</v>
      </c>
      <c r="X140" s="22" t="s">
        <v>140</v>
      </c>
      <c r="Y140" s="22" t="s">
        <v>116</v>
      </c>
      <c r="Z140" s="22" t="s">
        <v>119</v>
      </c>
      <c r="AA140" s="29" t="s">
        <v>48</v>
      </c>
    </row>
    <row r="141" spans="1:27" s="18" customFormat="1" ht="18" customHeight="1">
      <c r="A141" s="19">
        <v>26</v>
      </c>
      <c r="B141" s="19">
        <v>7765</v>
      </c>
      <c r="C141" s="19" t="s">
        <v>165</v>
      </c>
      <c r="D141" s="20" t="s">
        <v>166</v>
      </c>
      <c r="E141" s="21" t="s">
        <v>167</v>
      </c>
      <c r="F141" s="40">
        <v>6.16</v>
      </c>
      <c r="G141" s="22">
        <f t="shared" si="4"/>
        <v>0.6160000000000001</v>
      </c>
      <c r="H141" s="22">
        <v>1998</v>
      </c>
      <c r="I141" s="23" t="s">
        <v>172</v>
      </c>
      <c r="J141" s="40"/>
      <c r="K141" s="40"/>
      <c r="L141" s="40"/>
      <c r="M141" s="40"/>
      <c r="N141" s="40"/>
      <c r="O141" s="40"/>
      <c r="P141" s="40"/>
      <c r="Q141" s="40"/>
      <c r="R141" s="22" t="s">
        <v>42</v>
      </c>
      <c r="S141" s="22"/>
      <c r="T141" s="22"/>
      <c r="U141" s="32">
        <f t="shared" si="5"/>
        <v>0.6160000000000001</v>
      </c>
      <c r="V141" s="22" t="s">
        <v>43</v>
      </c>
      <c r="W141" s="27" t="s">
        <v>60</v>
      </c>
      <c r="X141" s="22" t="s">
        <v>148</v>
      </c>
      <c r="Y141" s="22"/>
      <c r="Z141" s="20"/>
      <c r="AA141" s="20"/>
    </row>
    <row r="142" spans="1:27" s="18" customFormat="1" ht="14.25">
      <c r="A142" s="19">
        <v>27</v>
      </c>
      <c r="B142" s="19">
        <v>7709</v>
      </c>
      <c r="C142" s="19" t="s">
        <v>129</v>
      </c>
      <c r="D142" s="20" t="s">
        <v>130</v>
      </c>
      <c r="E142" s="21" t="s">
        <v>13</v>
      </c>
      <c r="F142" s="40">
        <v>5.66</v>
      </c>
      <c r="G142" s="22">
        <f t="shared" si="4"/>
        <v>0.5660000000000001</v>
      </c>
      <c r="H142" s="22">
        <v>2013</v>
      </c>
      <c r="I142" s="23" t="s">
        <v>48</v>
      </c>
      <c r="J142" s="40"/>
      <c r="K142" s="40"/>
      <c r="L142" s="40"/>
      <c r="M142" s="40"/>
      <c r="N142" s="40"/>
      <c r="O142" s="40"/>
      <c r="P142" s="40"/>
      <c r="Q142" s="40"/>
      <c r="R142" s="22" t="s">
        <v>42</v>
      </c>
      <c r="S142" s="22"/>
      <c r="T142" s="22"/>
      <c r="U142" s="32">
        <f t="shared" si="5"/>
        <v>0.5660000000000001</v>
      </c>
      <c r="V142" s="22" t="s">
        <v>43</v>
      </c>
      <c r="W142" s="54" t="s">
        <v>174</v>
      </c>
      <c r="X142" s="22"/>
      <c r="Y142" s="22"/>
      <c r="Z142" s="20"/>
      <c r="AA142" s="20"/>
    </row>
    <row r="143" spans="1:27" s="18" customFormat="1" ht="14.25">
      <c r="A143" s="19">
        <v>28</v>
      </c>
      <c r="B143" s="19">
        <v>7703</v>
      </c>
      <c r="C143" s="19" t="s">
        <v>117</v>
      </c>
      <c r="D143" s="19" t="s">
        <v>118</v>
      </c>
      <c r="E143" s="19" t="s">
        <v>22</v>
      </c>
      <c r="F143" s="40">
        <v>6.52</v>
      </c>
      <c r="G143" s="22">
        <f aca="true" t="shared" si="6" ref="G143:G149">F143*0.1</f>
        <v>0.652</v>
      </c>
      <c r="H143" s="22">
        <v>1995</v>
      </c>
      <c r="I143" s="19" t="s">
        <v>45</v>
      </c>
      <c r="J143" s="40"/>
      <c r="K143" s="40"/>
      <c r="L143" s="40">
        <v>1.1</v>
      </c>
      <c r="M143" s="40"/>
      <c r="N143" s="40"/>
      <c r="O143" s="40"/>
      <c r="P143" s="40">
        <v>1</v>
      </c>
      <c r="Q143" s="40"/>
      <c r="R143" s="22" t="s">
        <v>42</v>
      </c>
      <c r="S143" s="22"/>
      <c r="T143" s="22"/>
      <c r="U143" s="32">
        <f>G143+L143+P143</f>
        <v>2.7520000000000002</v>
      </c>
      <c r="V143" s="22" t="s">
        <v>42</v>
      </c>
      <c r="W143" s="22" t="s">
        <v>45</v>
      </c>
      <c r="X143" s="22"/>
      <c r="Y143" s="22"/>
      <c r="Z143" s="22"/>
      <c r="AA143" s="19"/>
    </row>
    <row r="144" spans="1:27" s="18" customFormat="1" ht="14.25">
      <c r="A144" s="19">
        <v>29</v>
      </c>
      <c r="B144" s="19">
        <v>7757</v>
      </c>
      <c r="C144" s="19" t="s">
        <v>23</v>
      </c>
      <c r="D144" s="20" t="s">
        <v>73</v>
      </c>
      <c r="E144" s="21" t="s">
        <v>13</v>
      </c>
      <c r="F144" s="40">
        <v>6.57</v>
      </c>
      <c r="G144" s="22">
        <f>F144*0.1</f>
        <v>0.657</v>
      </c>
      <c r="H144" s="22">
        <v>2002</v>
      </c>
      <c r="I144" s="23" t="s">
        <v>74</v>
      </c>
      <c r="J144" s="40"/>
      <c r="K144" s="40"/>
      <c r="L144" s="40"/>
      <c r="M144" s="40"/>
      <c r="N144" s="40"/>
      <c r="O144" s="40"/>
      <c r="P144" s="40">
        <v>1</v>
      </c>
      <c r="Q144" s="40"/>
      <c r="R144" s="22" t="s">
        <v>42</v>
      </c>
      <c r="S144" s="22"/>
      <c r="T144" s="29"/>
      <c r="U144" s="32">
        <f>G144+P144</f>
        <v>1.657</v>
      </c>
      <c r="V144" s="22" t="s">
        <v>114</v>
      </c>
      <c r="W144" s="27" t="s">
        <v>60</v>
      </c>
      <c r="X144" s="20" t="s">
        <v>47</v>
      </c>
      <c r="Y144" s="28" t="s">
        <v>64</v>
      </c>
      <c r="Z144" s="22" t="s">
        <v>140</v>
      </c>
      <c r="AA144" s="20" t="s">
        <v>49</v>
      </c>
    </row>
    <row r="145" spans="1:27" s="18" customFormat="1" ht="14.25">
      <c r="A145" s="19">
        <v>30</v>
      </c>
      <c r="B145" s="19">
        <v>7758</v>
      </c>
      <c r="C145" s="19" t="s">
        <v>168</v>
      </c>
      <c r="D145" s="20" t="s">
        <v>160</v>
      </c>
      <c r="E145" s="21" t="s">
        <v>3</v>
      </c>
      <c r="F145" s="40">
        <v>6.49</v>
      </c>
      <c r="G145" s="22">
        <f>F145*0.1</f>
        <v>0.649</v>
      </c>
      <c r="H145" s="22">
        <v>1991</v>
      </c>
      <c r="I145" s="23" t="s">
        <v>50</v>
      </c>
      <c r="J145" s="40"/>
      <c r="K145" s="40"/>
      <c r="L145" s="40"/>
      <c r="M145" s="40"/>
      <c r="N145" s="40"/>
      <c r="O145" s="40"/>
      <c r="P145" s="40">
        <v>1</v>
      </c>
      <c r="Q145" s="40"/>
      <c r="R145" s="22" t="s">
        <v>42</v>
      </c>
      <c r="S145" s="22"/>
      <c r="T145" s="29"/>
      <c r="U145" s="32">
        <f>G145+P145</f>
        <v>1.649</v>
      </c>
      <c r="V145" s="22" t="s">
        <v>114</v>
      </c>
      <c r="W145" s="22" t="s">
        <v>50</v>
      </c>
      <c r="X145" s="22" t="s">
        <v>119</v>
      </c>
      <c r="Y145" s="20"/>
      <c r="Z145" s="20"/>
      <c r="AA145" s="20"/>
    </row>
    <row r="146" spans="1:27" s="18" customFormat="1" ht="14.25">
      <c r="A146" s="19">
        <v>31</v>
      </c>
      <c r="B146" s="19">
        <v>7751</v>
      </c>
      <c r="C146" s="19" t="s">
        <v>14</v>
      </c>
      <c r="D146" s="19" t="s">
        <v>3</v>
      </c>
      <c r="E146" s="19" t="s">
        <v>85</v>
      </c>
      <c r="F146" s="40">
        <v>6.24</v>
      </c>
      <c r="G146" s="22">
        <f>F146*0.1</f>
        <v>0.6240000000000001</v>
      </c>
      <c r="H146" s="29">
        <v>2008</v>
      </c>
      <c r="I146" s="30" t="s">
        <v>61</v>
      </c>
      <c r="J146" s="40"/>
      <c r="K146" s="40"/>
      <c r="L146" s="41"/>
      <c r="M146" s="40"/>
      <c r="N146" s="40"/>
      <c r="O146" s="40"/>
      <c r="P146" s="41">
        <v>1</v>
      </c>
      <c r="Q146" s="40"/>
      <c r="R146" s="29" t="s">
        <v>43</v>
      </c>
      <c r="S146" s="29"/>
      <c r="T146" s="22"/>
      <c r="U146" s="32">
        <f>G146+P146</f>
        <v>1.624</v>
      </c>
      <c r="V146" s="29" t="s">
        <v>42</v>
      </c>
      <c r="W146" s="29" t="s">
        <v>54</v>
      </c>
      <c r="X146" s="29" t="s">
        <v>60</v>
      </c>
      <c r="Y146" s="29"/>
      <c r="Z146" s="29"/>
      <c r="AA146" s="19"/>
    </row>
    <row r="147" spans="1:27" s="18" customFormat="1" ht="14.25">
      <c r="A147" s="19">
        <v>32</v>
      </c>
      <c r="B147" s="19">
        <v>7763</v>
      </c>
      <c r="C147" s="19" t="s">
        <v>164</v>
      </c>
      <c r="D147" s="20" t="s">
        <v>3</v>
      </c>
      <c r="E147" s="21" t="s">
        <v>112</v>
      </c>
      <c r="F147" s="40">
        <v>6.54</v>
      </c>
      <c r="G147" s="22">
        <f t="shared" si="6"/>
        <v>0.654</v>
      </c>
      <c r="H147" s="22">
        <v>2015</v>
      </c>
      <c r="I147" s="23" t="s">
        <v>171</v>
      </c>
      <c r="J147" s="40"/>
      <c r="K147" s="40"/>
      <c r="L147" s="40"/>
      <c r="M147" s="40"/>
      <c r="N147" s="40">
        <v>0.5</v>
      </c>
      <c r="O147" s="40"/>
      <c r="P147" s="40"/>
      <c r="Q147" s="40"/>
      <c r="R147" s="22" t="s">
        <v>42</v>
      </c>
      <c r="S147" s="22"/>
      <c r="T147" s="25"/>
      <c r="U147" s="32">
        <f>G147+N147</f>
        <v>1.154</v>
      </c>
      <c r="V147" s="22" t="s">
        <v>114</v>
      </c>
      <c r="W147" s="27" t="s">
        <v>65</v>
      </c>
      <c r="X147" s="22" t="s">
        <v>119</v>
      </c>
      <c r="Y147" s="22" t="s">
        <v>170</v>
      </c>
      <c r="Z147" s="20"/>
      <c r="AA147" s="20"/>
    </row>
    <row r="148" spans="1:27" s="34" customFormat="1" ht="14.25">
      <c r="A148" s="19">
        <v>33</v>
      </c>
      <c r="B148" s="19">
        <v>7749</v>
      </c>
      <c r="C148" s="19" t="s">
        <v>10</v>
      </c>
      <c r="D148" s="20" t="s">
        <v>11</v>
      </c>
      <c r="E148" s="21" t="s">
        <v>12</v>
      </c>
      <c r="F148" s="40">
        <v>5</v>
      </c>
      <c r="G148" s="22">
        <f t="shared" si="6"/>
        <v>0.5</v>
      </c>
      <c r="H148" s="22">
        <v>1998</v>
      </c>
      <c r="I148" s="23" t="s">
        <v>51</v>
      </c>
      <c r="J148" s="40"/>
      <c r="K148" s="40"/>
      <c r="L148" s="40">
        <v>0.6</v>
      </c>
      <c r="M148" s="40"/>
      <c r="N148" s="40"/>
      <c r="O148" s="40"/>
      <c r="P148" s="40"/>
      <c r="Q148" s="40"/>
      <c r="R148" s="22" t="s">
        <v>43</v>
      </c>
      <c r="S148" s="22"/>
      <c r="T148" s="22"/>
      <c r="U148" s="32">
        <f>G148+L148</f>
        <v>1.1</v>
      </c>
      <c r="V148" s="22" t="s">
        <v>42</v>
      </c>
      <c r="W148" s="29" t="s">
        <v>64</v>
      </c>
      <c r="X148" s="31"/>
      <c r="Y148" s="22"/>
      <c r="Z148" s="22"/>
      <c r="AA148" s="22"/>
    </row>
    <row r="149" spans="1:27" s="18" customFormat="1" ht="14.25">
      <c r="A149" s="19">
        <v>34</v>
      </c>
      <c r="B149" s="19">
        <v>7714</v>
      </c>
      <c r="C149" s="44" t="s">
        <v>24</v>
      </c>
      <c r="D149" s="20" t="s">
        <v>25</v>
      </c>
      <c r="E149" s="21" t="s">
        <v>12</v>
      </c>
      <c r="F149" s="40">
        <v>7</v>
      </c>
      <c r="G149" s="22">
        <f t="shared" si="6"/>
        <v>0.7000000000000001</v>
      </c>
      <c r="H149" s="22">
        <v>1993</v>
      </c>
      <c r="I149" s="23" t="s">
        <v>45</v>
      </c>
      <c r="J149" s="40"/>
      <c r="K149" s="40"/>
      <c r="L149" s="41">
        <v>0.3</v>
      </c>
      <c r="M149" s="40"/>
      <c r="N149" s="40"/>
      <c r="O149" s="40"/>
      <c r="P149" s="40"/>
      <c r="Q149" s="40"/>
      <c r="R149" s="22" t="s">
        <v>43</v>
      </c>
      <c r="S149" s="22"/>
      <c r="T149" s="29"/>
      <c r="U149" s="32">
        <f>G149+L149</f>
        <v>1</v>
      </c>
      <c r="V149" s="22" t="s">
        <v>42</v>
      </c>
      <c r="W149" s="22" t="s">
        <v>116</v>
      </c>
      <c r="X149" s="22" t="s">
        <v>45</v>
      </c>
      <c r="Y149" s="22" t="s">
        <v>119</v>
      </c>
      <c r="Z149" s="20"/>
      <c r="AA149" s="20"/>
    </row>
    <row r="150" spans="1:27" ht="12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</row>
    <row r="151" spans="1:27" ht="12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</row>
    <row r="152" spans="1:27" ht="12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</row>
    <row r="153" spans="1:27" s="18" customFormat="1" ht="14.25">
      <c r="A153" s="19"/>
      <c r="B153" s="19"/>
      <c r="C153" s="19"/>
      <c r="D153" s="20"/>
      <c r="E153" s="21"/>
      <c r="F153" s="40"/>
      <c r="G153" s="22"/>
      <c r="H153" s="22"/>
      <c r="I153" s="23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32"/>
      <c r="V153" s="22"/>
      <c r="W153" s="54"/>
      <c r="X153" s="22"/>
      <c r="Y153" s="22"/>
      <c r="Z153" s="20"/>
      <c r="AA153" s="20"/>
    </row>
    <row r="154" spans="1:27" ht="12.75" thickBo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</row>
    <row r="155" spans="1:27" ht="18" thickBot="1">
      <c r="A155" s="59" t="s">
        <v>175</v>
      </c>
      <c r="B155" s="60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2"/>
    </row>
    <row r="156" spans="1:27" ht="51">
      <c r="A156" s="47" t="s">
        <v>59</v>
      </c>
      <c r="B156" s="47" t="s">
        <v>89</v>
      </c>
      <c r="C156" s="48" t="s">
        <v>0</v>
      </c>
      <c r="D156" s="48" t="s">
        <v>1</v>
      </c>
      <c r="E156" s="48" t="s">
        <v>82</v>
      </c>
      <c r="F156" s="48" t="s">
        <v>57</v>
      </c>
      <c r="G156" s="48" t="s">
        <v>56</v>
      </c>
      <c r="H156" s="48" t="s">
        <v>33</v>
      </c>
      <c r="I156" s="48" t="s">
        <v>44</v>
      </c>
      <c r="J156" s="48" t="s">
        <v>38</v>
      </c>
      <c r="K156" s="48" t="s">
        <v>36</v>
      </c>
      <c r="L156" s="50" t="s">
        <v>58</v>
      </c>
      <c r="M156" s="49" t="s">
        <v>154</v>
      </c>
      <c r="N156" s="49" t="s">
        <v>28</v>
      </c>
      <c r="O156" s="49" t="s">
        <v>155</v>
      </c>
      <c r="P156" s="49" t="s">
        <v>156</v>
      </c>
      <c r="Q156" s="49" t="s">
        <v>157</v>
      </c>
      <c r="R156" s="48" t="s">
        <v>31</v>
      </c>
      <c r="S156" s="48" t="s">
        <v>32</v>
      </c>
      <c r="T156" s="48" t="s">
        <v>34</v>
      </c>
      <c r="U156" s="48" t="s">
        <v>55</v>
      </c>
      <c r="V156" s="48" t="s">
        <v>37</v>
      </c>
      <c r="W156" s="50" t="s">
        <v>39</v>
      </c>
      <c r="X156" s="50" t="s">
        <v>40</v>
      </c>
      <c r="Y156" s="53" t="s">
        <v>41</v>
      </c>
      <c r="Z156" s="47"/>
      <c r="AA156" s="47"/>
    </row>
    <row r="157" spans="1:27" s="18" customFormat="1" ht="14.25">
      <c r="A157" s="19">
        <v>1</v>
      </c>
      <c r="B157" s="19">
        <v>7702</v>
      </c>
      <c r="C157" s="19" t="s">
        <v>128</v>
      </c>
      <c r="D157" s="20" t="s">
        <v>85</v>
      </c>
      <c r="E157" s="21" t="s">
        <v>3</v>
      </c>
      <c r="F157" s="40">
        <v>6.87</v>
      </c>
      <c r="G157" s="22">
        <f>F157*0.1</f>
        <v>0.687</v>
      </c>
      <c r="H157" s="22">
        <v>2015</v>
      </c>
      <c r="I157" s="23" t="s">
        <v>134</v>
      </c>
      <c r="J157" s="22"/>
      <c r="K157" s="22"/>
      <c r="L157" s="43"/>
      <c r="M157" s="22"/>
      <c r="N157" s="22"/>
      <c r="O157" s="22"/>
      <c r="P157" s="22"/>
      <c r="Q157" s="22"/>
      <c r="R157" s="22"/>
      <c r="S157" s="22"/>
      <c r="T157" s="22" t="s">
        <v>42</v>
      </c>
      <c r="U157" s="24">
        <f>G157+J157+K157+L157+M157++N157++O157+P157+Q157+R157+S157</f>
        <v>0.687</v>
      </c>
      <c r="V157" s="22" t="s">
        <v>43</v>
      </c>
      <c r="W157" s="29" t="s">
        <v>173</v>
      </c>
      <c r="X157" s="22"/>
      <c r="Y157" s="22"/>
      <c r="Z157" s="20"/>
      <c r="AA157" s="20"/>
    </row>
    <row r="158" spans="1:27" s="18" customFormat="1" ht="14.25">
      <c r="A158" s="19">
        <v>2</v>
      </c>
      <c r="B158" s="19">
        <v>7709</v>
      </c>
      <c r="C158" s="19" t="s">
        <v>129</v>
      </c>
      <c r="D158" s="20" t="s">
        <v>130</v>
      </c>
      <c r="E158" s="21" t="s">
        <v>13</v>
      </c>
      <c r="F158" s="40">
        <v>5.66</v>
      </c>
      <c r="G158" s="22">
        <f>F158*0.1</f>
        <v>0.5660000000000001</v>
      </c>
      <c r="H158" s="22">
        <v>2013</v>
      </c>
      <c r="I158" s="23" t="s">
        <v>48</v>
      </c>
      <c r="J158" s="22"/>
      <c r="K158" s="22"/>
      <c r="L158" s="40">
        <f>3*46.66*0.08/120</f>
        <v>0.09332</v>
      </c>
      <c r="M158" s="22"/>
      <c r="N158" s="22"/>
      <c r="O158" s="22"/>
      <c r="P158" s="22"/>
      <c r="Q158" s="22"/>
      <c r="R158" s="22"/>
      <c r="S158" s="22"/>
      <c r="T158" s="22" t="s">
        <v>42</v>
      </c>
      <c r="U158" s="24">
        <f>G158+J158+K158+L158+M158++N158++O158+P158+Q158+R158+S158</f>
        <v>0.65932</v>
      </c>
      <c r="V158" s="22" t="s">
        <v>43</v>
      </c>
      <c r="W158" s="29" t="s">
        <v>173</v>
      </c>
      <c r="X158" s="22"/>
      <c r="Y158" s="22"/>
      <c r="Z158" s="20"/>
      <c r="AA158" s="20"/>
    </row>
    <row r="159" spans="1:27" s="18" customFormat="1" ht="14.25">
      <c r="A159" s="19"/>
      <c r="B159" s="19"/>
      <c r="C159" s="19"/>
      <c r="D159" s="20"/>
      <c r="E159" s="21"/>
      <c r="F159" s="22"/>
      <c r="G159" s="22"/>
      <c r="H159" s="22"/>
      <c r="I159" s="23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4"/>
      <c r="V159" s="22"/>
      <c r="W159" s="22"/>
      <c r="X159" s="22"/>
      <c r="Y159" s="22"/>
      <c r="Z159" s="20"/>
      <c r="AA159" s="25"/>
    </row>
  </sheetData>
  <sheetProtection/>
  <mergeCells count="17">
    <mergeCell ref="A2:F2"/>
    <mergeCell ref="A3:J3"/>
    <mergeCell ref="A83:AA83"/>
    <mergeCell ref="A88:AA88"/>
    <mergeCell ref="A7:AA7"/>
    <mergeCell ref="A50:AA50"/>
    <mergeCell ref="A45:Z45"/>
    <mergeCell ref="A9:AA9"/>
    <mergeCell ref="A155:AA155"/>
    <mergeCell ref="A107:AA107"/>
    <mergeCell ref="A62:AA62"/>
    <mergeCell ref="A56:Y56"/>
    <mergeCell ref="A68:AA68"/>
    <mergeCell ref="A77:AA77"/>
    <mergeCell ref="A114:Z114"/>
    <mergeCell ref="A92:AA92"/>
    <mergeCell ref="A96:AA96"/>
  </mergeCells>
  <printOptions/>
  <pageMargins left="0" right="0" top="0.3937007874015748" bottom="0.1968503937007874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ΔΕΑΔΑΒ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ΖΑΧΑΡΙΑ ΒΙΡΓΙΝΙΑ</dc:creator>
  <cp:keywords/>
  <dc:description/>
  <cp:lastModifiedBy>giannaki</cp:lastModifiedBy>
  <cp:lastPrinted>2016-10-24T08:51:24Z</cp:lastPrinted>
  <dcterms:created xsi:type="dcterms:W3CDTF">2015-02-25T14:44:05Z</dcterms:created>
  <dcterms:modified xsi:type="dcterms:W3CDTF">2016-10-24T08:56:58Z</dcterms:modified>
  <cp:category/>
  <cp:version/>
  <cp:contentType/>
  <cp:contentStatus/>
</cp:coreProperties>
</file>