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7812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<sst xmlns="http://schemas.openxmlformats.org/spreadsheetml/2006/main" count="1089" uniqueCount="159">
  <si>
    <t>ΕΠΩΝΥΜΟ</t>
  </si>
  <si>
    <t>ΟΝΟΜΑ</t>
  </si>
  <si>
    <t>ΔΑΓΛΑΡΤΖΗΣ</t>
  </si>
  <si>
    <t>ΙΩΑΝΝΗΣ</t>
  </si>
  <si>
    <t>ΜΕΓΑΡΧΙΩΤΗ</t>
  </si>
  <si>
    <t>ΧΡΥΣΑΝΘΗ</t>
  </si>
  <si>
    <t>ΜΠΕΚΙΑΡΗ</t>
  </si>
  <si>
    <t>ΕΥΔΟΚΙΑ</t>
  </si>
  <si>
    <t>ΠΕΤΕΙΝΑΤΟΥ</t>
  </si>
  <si>
    <t>ΚΑΛΛΙΟΠΗ</t>
  </si>
  <si>
    <t>ΧΟΡΤΑΡΙΑΣ</t>
  </si>
  <si>
    <t>ΑΘΑΝΑΣΙΟΣ</t>
  </si>
  <si>
    <t>ΒΑΣΙΛΕΙΟΣ</t>
  </si>
  <si>
    <t>ΓΕΩΡΓΙΟΣ</t>
  </si>
  <si>
    <t>ΠΑΝΤΕΛΑΙΟΣ</t>
  </si>
  <si>
    <t>ΜΑΡΙΑ</t>
  </si>
  <si>
    <t>ΣΠΥΡΙΔΩΝ</t>
  </si>
  <si>
    <t>ΙΩΑΝΝΑ</t>
  </si>
  <si>
    <t>ΖΩΓΡΑΦΟΣ</t>
  </si>
  <si>
    <t>ΚΕΛΕΣΙΔΗΣ</t>
  </si>
  <si>
    <t>ΠΟΛΥΚΑΡΠΟΣ</t>
  </si>
  <si>
    <t>ΔΗΜΗΤΡΙΟΣ</t>
  </si>
  <si>
    <t>ΓΕΩΡΓΙΑ</t>
  </si>
  <si>
    <t>ΠΑΝΑΓΙΩΤΗΣ</t>
  </si>
  <si>
    <t>ΡΩΣΣΟΓΛΟΥ</t>
  </si>
  <si>
    <t>ΠΑΝΑΓΟΠΟΥΛΟΥ</t>
  </si>
  <si>
    <t>ΗΛΙΟΠΟΥΛΟΥ</t>
  </si>
  <si>
    <t>ΣΤΕΛΛΑ</t>
  </si>
  <si>
    <t>ΠΟΛΥΔΩΡΟΣ</t>
  </si>
  <si>
    <t>ΚΩΣΤΑΡΙΔΗΣ</t>
  </si>
  <si>
    <t>ΗΛΙΑΣ</t>
  </si>
  <si>
    <t>ΑΝΗΛΙΚΑ ΤΕΚΝΑ</t>
  </si>
  <si>
    <t>ΠΟΛΥΤΕΚΝΙΑ</t>
  </si>
  <si>
    <t>ΜΟΝΟΓΟΝΕΪΚΗ ΟΙΚΟΓΕΝΕΙΑ</t>
  </si>
  <si>
    <t>ΚΥΡΙΑ ΚΑΤΗΓΟΡΙΑ ΕΙΔΙΚΕΥΣΗΣ</t>
  </si>
  <si>
    <t>ΔΕΥΤΕΡΕΥΟΥΣΑ ΚΑΤΗΓΟΡΙΑ ΕΙΔΙΚΕΥΣΗΣ</t>
  </si>
  <si>
    <t>ΕΤΟΣ ΚΤΗΣΗΣ ΠΤΥΧΙΟΥ</t>
  </si>
  <si>
    <t>ΕΝΤΟΠΙΟΤΗΤΑ</t>
  </si>
  <si>
    <t>ΑΞΙΟΛΟΓΗΣΗ ΦΟΡΕΑ</t>
  </si>
  <si>
    <t>PhD</t>
  </si>
  <si>
    <t>ΑΝΕΡΓΙΑ</t>
  </si>
  <si>
    <t>Msc</t>
  </si>
  <si>
    <t>ΚΥΡΙΑ ΑΙΤΟΥΜΕΝΗ ΕΙΔΙΚΟΤΗΤΑ</t>
  </si>
  <si>
    <t>ΔΕΥΤΕΡΕΥΟΥΣΑ ΑΙΤΟΥΜΕΝΗ</t>
  </si>
  <si>
    <t>ΤΡΙΤΗ ΑΙΤΟΥΜΕΝΗ</t>
  </si>
  <si>
    <t>ΌΧΙ</t>
  </si>
  <si>
    <t>ΝΑΙ</t>
  </si>
  <si>
    <t>ΕΙΔΙΚΟΤΗΤΑ</t>
  </si>
  <si>
    <t>ΠΕΤΟΣΦΑΙΡΙΣΗ</t>
  </si>
  <si>
    <t>ΤΕΦΑΑ</t>
  </si>
  <si>
    <t>ΑΝΤΙΣΦΑΙΡΙΣΗ</t>
  </si>
  <si>
    <t>ΑΕΡΟΒΙΚΗ</t>
  </si>
  <si>
    <t>ΚΑΛΑΘΟΣΦΑΙΡΙΣΗ</t>
  </si>
  <si>
    <t>ΕΙΔΙΚΗ ΑΓΩΓΗ</t>
  </si>
  <si>
    <t>ΠΟΔΟΣΦΑΙΡΟ</t>
  </si>
  <si>
    <t>ΑΣΚΗΣΗ ΓΙΑ ΟΛΟΥΣ</t>
  </si>
  <si>
    <t>ΠΡΟΣΑΡΜΟΣΜΕΝΗ ΚΙΝΗΤΙΚΗ ΑΓΩΓΗ</t>
  </si>
  <si>
    <t>ΚΟΛΥΜΒΗΣΗ</t>
  </si>
  <si>
    <t>ΕΥΡΩΣΤΙΑ ΚΑΙ ΥΓΕΙΑ</t>
  </si>
  <si>
    <t>ΣΥΝΟΛΟ ΜΟΡΙΩΝ</t>
  </si>
  <si>
    <t>ΜΟΡΙΑ ΠΤΥΧΙΟΥ</t>
  </si>
  <si>
    <t>ΒΑΘΜΟΣ ΠΤΥΧΙΟΥ</t>
  </si>
  <si>
    <t>ΠΡΟΫΠΗΡΕΣΙΑ ΠΑγΟ</t>
  </si>
  <si>
    <t>Α/Α</t>
  </si>
  <si>
    <t>ΜΥΙΚΗ ΕΝΔΥΝΑΜΩΣΗ</t>
  </si>
  <si>
    <t>ΕΥΡΩΣΤΙΑ &amp; ΥΓΕΙΑ</t>
  </si>
  <si>
    <t>ΡΥΘΜΙΚΗ ΑΓΩΝΙΣΤΙΚΗ</t>
  </si>
  <si>
    <t>ΛΑΖΟΣ</t>
  </si>
  <si>
    <t>ΑΘΛΗΤΙΚΟΙ ΔΡΟΜΟΙ</t>
  </si>
  <si>
    <t>ΡΑΓΚΟΥ</t>
  </si>
  <si>
    <t>ΑΛΕΞΑΝΔΡΑ</t>
  </si>
  <si>
    <t>ΤΑΕΚΒΟΝΤΟ</t>
  </si>
  <si>
    <t>ΕΝΔΥΝΑΜΩΣΗ</t>
  </si>
  <si>
    <t>ΠΡΟΕΤΟΙΜΑΣΙΑ ΤΕΦΑΑ</t>
  </si>
  <si>
    <t>ΦΡΑΓΚΟΥ</t>
  </si>
  <si>
    <t>ΔΕΣΠΟΙΝΑ</t>
  </si>
  <si>
    <t>ΜΥΙΚΗ ΕΝΔΥΝΑΜΩΣΗ ΓΕΝΙΚΗ ΓΥΜΝΑΣΤΙΚΗ</t>
  </si>
  <si>
    <t>ΕΙΔΙΚΗ ΑΓΩΓΗ &amp; ΑΝΤΙΣΦΑΙΡΙΣΗ</t>
  </si>
  <si>
    <t xml:space="preserve">ΚΟΛΥΜΒΗΣΗ </t>
  </si>
  <si>
    <t>ΕΛΛΗΝΙΚΟΙ ΠΑΡΑΔΟΣΙΑΚΟΙ ΧΟΡΟΙ</t>
  </si>
  <si>
    <t>ΠΑΠΑΔΡΟΣΟΥ</t>
  </si>
  <si>
    <t>ΧΕΙΜΕΡΙΝΑ ΑΘΛΗΜΑΤΑ</t>
  </si>
  <si>
    <t xml:space="preserve">ΘΩΜΟΠΟΥΛΟΥ </t>
  </si>
  <si>
    <t>ΧΡΥΣΟΒΑΛΑΝΤΟΥ</t>
  </si>
  <si>
    <t>ΔΡΑΣΤΗΡΙΟΤΗΤΕΣ ΚΛΕΙΣΤΟΥ ΧΩΡΟΥ</t>
  </si>
  <si>
    <t>ΥΓΕΙΑ ΕΥΡΩΣΤΙΑ ΠΕΤΟΣΦΑΙΡΙΣΗ ΑΜΜΟΥ</t>
  </si>
  <si>
    <t>ΕΥΡΩΣΤΙΑ ΥΓΕΙΑ ΜΑΖΙΚΟΣ ΑΘΛΗΤΙΣΜΟΣ</t>
  </si>
  <si>
    <t xml:space="preserve">ΔΗΜΟΤΙΚΗ ΚΟΙΝΩΦΕΛΗΣ ΕΠΙΧΕΙΡΗΣΗ </t>
  </si>
  <si>
    <t>ΑΓΙΑΣ ΒΑΡΒΑΡΑΣ</t>
  </si>
  <si>
    <t>ΣΙΦΝΟΥ &amp; ΑΓΙΟΥ ΓΕΩΡΓΙΟΥ</t>
  </si>
  <si>
    <t>ΤΕΤΑΡΤΗ ΑΙΤΟΥΜΕΝΗ</t>
  </si>
  <si>
    <t>ΠΕΜΠΤΗ ΑΙΤΟΥΜΕΝΗ</t>
  </si>
  <si>
    <t>ΑΡ. ΠΡΩΤ.</t>
  </si>
  <si>
    <t>ΠΑΤΡΩΝΥΜΟ</t>
  </si>
  <si>
    <t>ΑΝΤΩΝΙΟΣ</t>
  </si>
  <si>
    <t>ΓΕΡΑΣΙΜΟΣ</t>
  </si>
  <si>
    <t>ΚΩΝΣΤ/ΝΟΣ</t>
  </si>
  <si>
    <t>ΜΙΧΑΗΛ</t>
  </si>
  <si>
    <t>ΞΕΝΟΦΩΝΤΑΣ</t>
  </si>
  <si>
    <t>ΧΑΡΑΛΑΜΠΟΣ</t>
  </si>
  <si>
    <t>ΦΩΤΙΟΣ</t>
  </si>
  <si>
    <t>ΑΡ.ΠΡΩΤ.</t>
  </si>
  <si>
    <t>ΚΩΔ. ΘΕΣΗΣ  4   ΠΙΝΑΚΑΣ ΚΑΤΑΤΑΞΗΣ  ΠΟΔΟΣΦΑΙΡΟΥ</t>
  </si>
  <si>
    <t>ΚΩΔ. ΘΕΣΗΣ  9  ΠΙΝΑΚΑΣ ΚΑΤΑΤΑΞΗΣ  ΚΑΛΑΘΟΣΦΑΙΡΙΣΗΣ</t>
  </si>
  <si>
    <t>ΚΩΔ. ΘΕΣΗΣ 2  ΠΙΝΑΚΑΣ  ΚΑΤΑΤΑΞΗΣ  ΑΝΤΙΣΦΑΙΡΙΣΗΣ</t>
  </si>
  <si>
    <t>ΚΩΔ. ΘΕΣΗΣ 12 ΠΙΝΑΚΑΣ  ΚΑΤΑΤΑΞΗΣ   ΜΑΖΙΚΟΥ ΑΘΛΗΤΙΣΜΟΥ ΥΓΕΙΑΣ ΕΥΡΩΣΤΙΑ</t>
  </si>
  <si>
    <t>ΚΩΔ. ΘΕΣΗΣ 7 ΠΙΝΑΚΑΣ  ΚΑΤΑΤΑΞΗΣ  ΜΥΙΚΗΣ ΕΝΔΥΝΑΜΩΣΗΣ</t>
  </si>
  <si>
    <t>ΚΩΔ. ΘΕΣΗΣ 6 ΠΙΝΑΚΑΣ ΚΑΤΑΤΑΞΗΣ  ΕΙΔΙΚΗΣ ΑΓΩΓΗΣ</t>
  </si>
  <si>
    <t>ΚΩΔ. ΘΕΣΗΣ 10 ΠΙΝΑΚΑΣ  ΚΑΤΑΤΑΞΗΣ  ΠΕΤΟΣΦΑΙΡΙΣΗΣ</t>
  </si>
  <si>
    <t>ΚΩΔ. ΘΕΣΗΣ 11 ΠΙΝΑΚΑΣ  ΚΑΤΑΤΑΞΗΣ   ΤΑΕΚΒΟΝΤΟ</t>
  </si>
  <si>
    <t>ΚΩΔ. ΘΕΣΗΣ 1  ΠΙΝΑΚΑΣ ΚΑΤΑΤΑΞΗΣ ΡΥΘΜΙΚΗΣ</t>
  </si>
  <si>
    <t>ΚΩΔ. ΘΕΣΗΣ 5  ΠΙΝΑΚΑΣ  ΚΑΤΑΤΑΞΗΣ  ΑΕΡΟΒΙΚΗΣ</t>
  </si>
  <si>
    <t>ΚΩΔ. ΘΕΣΗΣ 8 ΠΙΝΑΚΑΣ  ΚΑΤΑΤΑΞΗΣ  ΠΡΟΕΤΟΙΜΑΣΙΑΣ ΤΕΦΑΑ</t>
  </si>
  <si>
    <t xml:space="preserve"> ΠΙΝΑΚΑΣ  ΚΑΤΑΤΑΞΗΣ  ΑΝΕΥ ΕΜΠΕΙΡΙΑΣ  ΣΤΑ ΠΑγΟ</t>
  </si>
  <si>
    <t xml:space="preserve">ΓΕΝΙΚΗ ΓΥΜΝΑΣΤΙΚΗ </t>
  </si>
  <si>
    <t>ΜΥΙΚΗ ΕΝΔΥΝΑΜΩΣΗ-ΓΕΝΙΚΗ ΓΥΜΝΑΣΤΙΚΗ</t>
  </si>
  <si>
    <t>ΜΑΖΙΚΟΣ ΑΘΛΗΤΙΣΜΟΣ</t>
  </si>
  <si>
    <t>ΠΡΟΣΩΡΙΝΟΣ ΠΙΝΑΚΑΣ  ΓΕΝΙΚΗΣ ΚΑΤΑΤΑΞΗΣ    ΜΕ ΕΜΠΕΙΡΙΑ ΣΤΑ ΠΑγΟ</t>
  </si>
  <si>
    <t xml:space="preserve">ΚΑΝΑΚΗ </t>
  </si>
  <si>
    <t>ΠΑΠΑΝΙΚΟΛΑΟΥ</t>
  </si>
  <si>
    <t>ΑΡΣΗ ΒΑΡΩΝ</t>
  </si>
  <si>
    <t>ΑΣΗΜΑΚΟΠΟΥΛΟΥ</t>
  </si>
  <si>
    <t>ΔΙΑΜΑΝΤΩ</t>
  </si>
  <si>
    <t>ΑΝΤΙΣΦΑΙΡΗΣΗ-ΑΕΡΟΒΙΚΗ ΓΥΜΝΑΣΤΙΚΗ</t>
  </si>
  <si>
    <t>ΤΣΑΚΙΡΗΣ</t>
  </si>
  <si>
    <t>ΘΕΟΔΩΡΟΣ</t>
  </si>
  <si>
    <t>ΣΤΥΛΙΑΝΟΣ</t>
  </si>
  <si>
    <t>ΚΑΤΣΙΔΑΣ</t>
  </si>
  <si>
    <t>ΝΙΚΟΛΑΟΣ</t>
  </si>
  <si>
    <t>ΑΝΑΣΤΑΣΙΟΣ</t>
  </si>
  <si>
    <t xml:space="preserve">ΣΤΑΥΡΟΥΛΑΚΗ </t>
  </si>
  <si>
    <t>ΕΥΑΓΓΕΛΙΑ</t>
  </si>
  <si>
    <t>ΚΑΣΙΜΙΔΟΥ</t>
  </si>
  <si>
    <t>ΕΛΕΝΗ</t>
  </si>
  <si>
    <t>ΠΑΡΑΔΟΣΙΑΚΟΙ ΧΟΡΟΙ</t>
  </si>
  <si>
    <t>ΞΥΡΑΦΗ</t>
  </si>
  <si>
    <t>ΩΡΑΙΟΖΗΛΗ</t>
  </si>
  <si>
    <t>ΠΑΝΤΟΣ</t>
  </si>
  <si>
    <t>ΣΤΑΥΡΟΣ</t>
  </si>
  <si>
    <t>ΑΝΤΙΣΦΑΙΡΙΣΗ-ΜΑΖΙΚΟΣ ΛΑΙΚΟΣ ΑΘΛΗΤΙΣΜΟΣ</t>
  </si>
  <si>
    <t>ΦΑΝΟΥΡΓΑΚΗ</t>
  </si>
  <si>
    <t>ΕΥΑΓΓΕΛΟΣ</t>
  </si>
  <si>
    <t>ΑΕΡΟΒΙΚΗ-ΕΝΟΡΓΑΝΗ-ΚΟΛΥΜΒΗΣΗ</t>
  </si>
  <si>
    <t xml:space="preserve">ΔΕΜΕΝΟΠΟΥΛΟΥ </t>
  </si>
  <si>
    <t>ΑΛΕΞΙΑ</t>
  </si>
  <si>
    <t>ΣΤΙΒΟΣ</t>
  </si>
  <si>
    <t xml:space="preserve">ΤΣΑΜΠΟΥΚΟΣ </t>
  </si>
  <si>
    <t>ΤΡΙΑΝΤΑΦΥΛΛΟΥ</t>
  </si>
  <si>
    <t>OXI</t>
  </si>
  <si>
    <t>ΕΥΡΩΣTΙΑ ΚΑΙ ΥΓΕΙΑ-MAZIKO ΛΑΙΚΟΣ ΑΘΛΗΤΙΣΜΟΣ</t>
  </si>
  <si>
    <t>ΜΠΑΣΚΕΤ</t>
  </si>
  <si>
    <t xml:space="preserve">ΠΟΔΟΣΦΑΙΡΟ </t>
  </si>
  <si>
    <t>ΑΝΤΙΣΦΑΙΡΙΣΗ-ΑΕΡΟΒΙΚΗ</t>
  </si>
  <si>
    <t>ΡΥΘΜΙΚΗ</t>
  </si>
  <si>
    <t>ΤΣΟΛΟΜΥΤΗΣ</t>
  </si>
  <si>
    <t>ΚΩΝΣΤΑΝΤΙΝΟΣ</t>
  </si>
  <si>
    <t xml:space="preserve">ΜΥΙΚΗ ΕΝΔΥΝΑΜΩΣΗ </t>
  </si>
  <si>
    <t>ΑΜΕΑ</t>
  </si>
  <si>
    <t xml:space="preserve">Το παρόν αφορά την με Α.Π.6623/24-11-2015 Προκήρυξη για την πρόσληψη Καθηγητών Φυσικής Αγωγής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</si>
</sst>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Verdana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18" xfId="33" applyFont="1" applyBorder="1" applyAlignment="1">
      <alignment horizontal="center" vertical="center" wrapText="1" shrinkToFit="1"/>
      <protection/>
    </xf>
    <xf numFmtId="0" fontId="23" fillId="0" borderId="19" xfId="33" applyFont="1" applyBorder="1" applyAlignment="1">
      <alignment shrinkToFit="1"/>
      <protection/>
    </xf>
    <xf numFmtId="0" fontId="1" fillId="0" borderId="19" xfId="33" applyBorder="1" applyAlignment="1">
      <alignment shrinkToFit="1"/>
      <protection/>
    </xf>
    <xf numFmtId="0" fontId="1" fillId="0" borderId="19" xfId="33" applyBorder="1" applyAlignment="1">
      <alignment horizontal="center" vertical="center" shrinkToFit="1"/>
      <protection/>
    </xf>
    <xf numFmtId="0" fontId="24" fillId="0" borderId="19" xfId="33" applyFont="1" applyBorder="1" applyAlignment="1">
      <alignment horizontal="center" vertical="center" shrinkToFit="1"/>
      <protection/>
    </xf>
    <xf numFmtId="2" fontId="15" fillId="0" borderId="19" xfId="33" applyNumberFormat="1" applyFont="1" applyBorder="1" applyAlignment="1">
      <alignment horizontal="center" vertical="center" shrinkToFit="1"/>
      <protection/>
    </xf>
    <xf numFmtId="0" fontId="1" fillId="0" borderId="19" xfId="33" applyFill="1" applyBorder="1" applyAlignment="1">
      <alignment horizontal="center" vertical="center" shrinkToFit="1"/>
      <protection/>
    </xf>
    <xf numFmtId="0" fontId="1" fillId="0" borderId="20" xfId="33" applyBorder="1" applyAlignment="1">
      <alignment horizontal="center" vertical="center" shrinkToFit="1"/>
      <protection/>
    </xf>
    <xf numFmtId="0" fontId="1" fillId="0" borderId="19" xfId="33" applyFont="1" applyFill="1" applyBorder="1" applyAlignment="1">
      <alignment horizontal="center" vertical="center" shrinkToFit="1"/>
      <protection/>
    </xf>
    <xf numFmtId="0" fontId="23" fillId="0" borderId="19" xfId="33" applyFont="1" applyFill="1" applyBorder="1" applyAlignment="1">
      <alignment shrinkToFit="1"/>
      <protection/>
    </xf>
    <xf numFmtId="0" fontId="1" fillId="0" borderId="20" xfId="33" applyBorder="1" applyAlignment="1">
      <alignment shrinkToFit="1"/>
      <protection/>
    </xf>
    <xf numFmtId="0" fontId="23" fillId="0" borderId="19" xfId="33" applyFont="1" applyFill="1" applyBorder="1" applyAlignment="1">
      <alignment horizontal="center" vertical="center" shrinkToFit="1"/>
      <protection/>
    </xf>
    <xf numFmtId="0" fontId="25" fillId="0" borderId="19" xfId="33" applyFont="1" applyBorder="1" applyAlignment="1">
      <alignment horizontal="center" vertical="center" shrinkToFit="1"/>
      <protection/>
    </xf>
    <xf numFmtId="0" fontId="23" fillId="0" borderId="20" xfId="33" applyFont="1" applyBorder="1" applyAlignment="1">
      <alignment horizontal="center" vertical="center" shrinkToFit="1"/>
      <protection/>
    </xf>
    <xf numFmtId="0" fontId="1" fillId="0" borderId="19" xfId="33" applyFont="1" applyBorder="1" applyAlignment="1">
      <alignment shrinkToFit="1"/>
      <protection/>
    </xf>
    <xf numFmtId="0" fontId="0" fillId="0" borderId="19" xfId="0" applyBorder="1" applyAlignment="1">
      <alignment/>
    </xf>
    <xf numFmtId="0" fontId="15" fillId="0" borderId="18" xfId="33" applyFont="1" applyBorder="1" applyAlignment="1">
      <alignment shrinkToFit="1"/>
      <protection/>
    </xf>
    <xf numFmtId="0" fontId="22" fillId="0" borderId="18" xfId="33" applyFont="1" applyBorder="1" applyAlignment="1">
      <alignment horizontal="center" vertical="center" shrinkToFit="1"/>
      <protection/>
    </xf>
    <xf numFmtId="0" fontId="15" fillId="0" borderId="18" xfId="33" applyFont="1" applyBorder="1" applyAlignment="1">
      <alignment horizontal="center" vertical="center" shrinkToFit="1"/>
      <protection/>
    </xf>
    <xf numFmtId="0" fontId="15" fillId="0" borderId="21" xfId="33" applyFont="1" applyBorder="1" applyAlignment="1">
      <alignment shrinkToFit="1"/>
      <protection/>
    </xf>
    <xf numFmtId="0" fontId="15" fillId="0" borderId="19" xfId="33" applyFont="1" applyBorder="1" applyAlignment="1">
      <alignment shrinkToFit="1"/>
      <protection/>
    </xf>
    <xf numFmtId="0" fontId="1" fillId="0" borderId="0" xfId="33" applyBorder="1" applyAlignment="1">
      <alignment horizontal="center" vertical="center" shrinkToFit="1"/>
      <protection/>
    </xf>
    <xf numFmtId="0" fontId="1" fillId="0" borderId="22" xfId="33" applyFont="1" applyBorder="1" applyAlignment="1">
      <alignment horizontal="center" vertical="center" shrinkToFit="1"/>
      <protection/>
    </xf>
    <xf numFmtId="0" fontId="15" fillId="0" borderId="21" xfId="33" applyFont="1" applyBorder="1" applyAlignment="1">
      <alignment horizontal="center" vertical="center" shrinkToFit="1"/>
      <protection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1" fillId="4" borderId="19" xfId="33" applyFill="1" applyBorder="1" applyAlignment="1">
      <alignment shrinkToFit="1"/>
      <protection/>
    </xf>
    <xf numFmtId="0" fontId="28" fillId="0" borderId="18" xfId="33" applyFont="1" applyBorder="1" applyAlignment="1">
      <alignment horizontal="center" vertical="center" wrapText="1" shrinkToFit="1"/>
      <protection/>
    </xf>
    <xf numFmtId="0" fontId="23" fillId="24" borderId="0" xfId="33" applyFont="1" applyFill="1" applyBorder="1" applyAlignment="1">
      <alignment shrinkToFit="1"/>
      <protection/>
    </xf>
    <xf numFmtId="0" fontId="1" fillId="24" borderId="0" xfId="33" applyFill="1" applyBorder="1" applyAlignment="1">
      <alignment horizontal="center" vertical="center" shrinkToFit="1"/>
      <protection/>
    </xf>
    <xf numFmtId="0" fontId="23" fillId="24" borderId="0" xfId="33" applyFont="1" applyFill="1" applyBorder="1" applyAlignment="1">
      <alignment horizontal="center" vertical="center" shrinkToFit="1"/>
      <protection/>
    </xf>
    <xf numFmtId="2" fontId="15" fillId="24" borderId="0" xfId="33" applyNumberFormat="1" applyFont="1" applyFill="1" applyBorder="1" applyAlignment="1">
      <alignment horizontal="center" vertical="center" shrinkToFit="1"/>
      <protection/>
    </xf>
    <xf numFmtId="0" fontId="0" fillId="24" borderId="0" xfId="0" applyFill="1" applyAlignment="1">
      <alignment/>
    </xf>
    <xf numFmtId="0" fontId="23" fillId="24" borderId="19" xfId="33" applyFont="1" applyFill="1" applyBorder="1" applyAlignment="1">
      <alignment shrinkToFit="1"/>
      <protection/>
    </xf>
    <xf numFmtId="0" fontId="1" fillId="24" borderId="19" xfId="33" applyFill="1" applyBorder="1" applyAlignment="1">
      <alignment shrinkToFit="1"/>
      <protection/>
    </xf>
    <xf numFmtId="0" fontId="1" fillId="24" borderId="19" xfId="33" applyFont="1" applyFill="1" applyBorder="1" applyAlignment="1">
      <alignment shrinkToFit="1"/>
      <protection/>
    </xf>
    <xf numFmtId="0" fontId="1" fillId="24" borderId="19" xfId="33" applyFill="1" applyBorder="1" applyAlignment="1">
      <alignment horizontal="center" vertical="center" shrinkToFit="1"/>
      <protection/>
    </xf>
    <xf numFmtId="0" fontId="24" fillId="24" borderId="19" xfId="33" applyFont="1" applyFill="1" applyBorder="1" applyAlignment="1">
      <alignment horizontal="center" vertical="center" shrinkToFit="1"/>
      <protection/>
    </xf>
    <xf numFmtId="2" fontId="15" fillId="24" borderId="19" xfId="33" applyNumberFormat="1" applyFont="1" applyFill="1" applyBorder="1" applyAlignment="1">
      <alignment horizontal="center" vertical="center" shrinkToFit="1"/>
      <protection/>
    </xf>
    <xf numFmtId="0" fontId="0" fillId="24" borderId="19" xfId="0" applyFill="1" applyBorder="1" applyAlignment="1">
      <alignment/>
    </xf>
    <xf numFmtId="0" fontId="1" fillId="24" borderId="20" xfId="33" applyFill="1" applyBorder="1" applyAlignment="1">
      <alignment horizontal="center" vertical="center" shrinkToFit="1"/>
      <protection/>
    </xf>
    <xf numFmtId="0" fontId="23" fillId="24" borderId="19" xfId="33" applyFont="1" applyFill="1" applyBorder="1" applyAlignment="1">
      <alignment horizontal="left" vertical="center" shrinkToFit="1"/>
      <protection/>
    </xf>
    <xf numFmtId="0" fontId="1" fillId="24" borderId="19" xfId="33" applyFont="1" applyFill="1" applyBorder="1" applyAlignment="1">
      <alignment horizontal="center" vertical="center" shrinkToFit="1"/>
      <protection/>
    </xf>
    <xf numFmtId="0" fontId="1" fillId="24" borderId="20" xfId="33" applyFill="1" applyBorder="1" applyAlignment="1">
      <alignment shrinkToFit="1"/>
      <protection/>
    </xf>
    <xf numFmtId="0" fontId="23" fillId="24" borderId="19" xfId="33" applyFont="1" applyFill="1" applyBorder="1" applyAlignment="1">
      <alignment horizontal="center" vertical="center" shrinkToFit="1"/>
      <protection/>
    </xf>
    <xf numFmtId="0" fontId="23" fillId="24" borderId="20" xfId="33" applyFont="1" applyFill="1" applyBorder="1" applyAlignment="1">
      <alignment horizontal="center" vertical="center" shrinkToFit="1"/>
      <protection/>
    </xf>
    <xf numFmtId="0" fontId="1" fillId="24" borderId="0" xfId="33" applyFill="1" applyAlignment="1">
      <alignment horizontal="center" vertical="center" shrinkToFit="1"/>
      <protection/>
    </xf>
    <xf numFmtId="0" fontId="26" fillId="24" borderId="19" xfId="33" applyFont="1" applyFill="1" applyBorder="1" applyAlignment="1">
      <alignment horizontal="center" vertical="center" shrinkToFit="1"/>
      <protection/>
    </xf>
    <xf numFmtId="0" fontId="23" fillId="24" borderId="22" xfId="33" applyFont="1" applyFill="1" applyBorder="1" applyAlignment="1">
      <alignment horizontal="center" vertical="center" shrinkToFit="1"/>
      <protection/>
    </xf>
    <xf numFmtId="2" fontId="29" fillId="24" borderId="19" xfId="33" applyNumberFormat="1" applyFont="1" applyFill="1" applyBorder="1" applyAlignment="1">
      <alignment horizontal="center" vertical="center" shrinkToFit="1"/>
      <protection/>
    </xf>
    <xf numFmtId="0" fontId="0" fillId="24" borderId="19" xfId="0" applyFont="1" applyFill="1" applyBorder="1" applyAlignment="1">
      <alignment/>
    </xf>
    <xf numFmtId="0" fontId="0" fillId="24" borderId="0" xfId="0" applyFont="1" applyFill="1" applyAlignment="1">
      <alignment/>
    </xf>
    <xf numFmtId="0" fontId="1" fillId="24" borderId="22" xfId="33" applyFont="1" applyFill="1" applyBorder="1" applyAlignment="1">
      <alignment horizontal="center" vertical="center" shrinkToFit="1"/>
      <protection/>
    </xf>
    <xf numFmtId="0" fontId="23" fillId="24" borderId="20" xfId="33" applyFont="1" applyFill="1" applyBorder="1" applyAlignment="1">
      <alignment shrinkToFit="1"/>
      <protection/>
    </xf>
    <xf numFmtId="0" fontId="23" fillId="24" borderId="22" xfId="33" applyFont="1" applyFill="1" applyBorder="1" applyAlignment="1">
      <alignment shrinkToFit="1"/>
      <protection/>
    </xf>
    <xf numFmtId="0" fontId="1" fillId="24" borderId="20" xfId="33" applyFont="1" applyFill="1" applyBorder="1" applyAlignment="1">
      <alignment horizontal="center" vertical="center" shrinkToFit="1"/>
      <protection/>
    </xf>
    <xf numFmtId="0" fontId="1" fillId="24" borderId="22" xfId="33" applyFill="1" applyBorder="1" applyAlignment="1">
      <alignment horizontal="center" vertical="center" shrinkToFit="1"/>
      <protection/>
    </xf>
    <xf numFmtId="0" fontId="1" fillId="0" borderId="22" xfId="33" applyBorder="1" applyAlignment="1">
      <alignment shrinkToFit="1"/>
      <protection/>
    </xf>
    <xf numFmtId="0" fontId="15" fillId="24" borderId="19" xfId="33" applyFont="1" applyFill="1" applyBorder="1" applyAlignment="1">
      <alignment horizontal="center" vertical="center" shrinkToFit="1"/>
      <protection/>
    </xf>
    <xf numFmtId="0" fontId="26" fillId="24" borderId="0" xfId="33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1" fillId="0" borderId="25" xfId="0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8"/>
  <sheetViews>
    <sheetView tabSelected="1" zoomScalePageLayoutView="0" workbookViewId="0" topLeftCell="A124">
      <selection activeCell="F143" sqref="F143"/>
    </sheetView>
  </sheetViews>
  <sheetFormatPr defaultColWidth="9.00390625" defaultRowHeight="12.75"/>
  <cols>
    <col min="1" max="1" width="2.375" style="0" customWidth="1"/>
    <col min="2" max="2" width="5.75390625" style="0" customWidth="1"/>
    <col min="4" max="4" width="8.75390625" style="0" customWidth="1"/>
    <col min="5" max="5" width="9.875" style="0" customWidth="1"/>
    <col min="6" max="6" width="7.625" style="0" customWidth="1"/>
    <col min="7" max="7" width="8.125" style="0" customWidth="1"/>
    <col min="8" max="8" width="7.625" style="0" customWidth="1"/>
    <col min="10" max="11" width="4.125" style="0" customWidth="1"/>
    <col min="13" max="13" width="6.625" style="0" customWidth="1"/>
    <col min="14" max="14" width="6.375" style="0" customWidth="1"/>
    <col min="15" max="15" width="7.875" style="0" customWidth="1"/>
    <col min="16" max="16" width="7.50390625" style="0" customWidth="1"/>
    <col min="17" max="17" width="7.875" style="0" customWidth="1"/>
    <col min="18" max="18" width="6.25390625" style="0" customWidth="1"/>
    <col min="19" max="19" width="7.25390625" style="0" customWidth="1"/>
    <col min="20" max="20" width="6.50390625" style="0" customWidth="1"/>
    <col min="22" max="22" width="10.25390625" style="0" customWidth="1"/>
  </cols>
  <sheetData>
    <row r="1" spans="1:10" ht="12">
      <c r="A1" s="1" t="s">
        <v>87</v>
      </c>
      <c r="B1" s="2"/>
      <c r="C1" s="2"/>
      <c r="D1" s="2"/>
      <c r="E1" s="2"/>
      <c r="F1" s="2"/>
      <c r="G1" s="3" t="s">
        <v>88</v>
      </c>
      <c r="H1" s="3"/>
      <c r="I1" s="3"/>
      <c r="J1" s="4"/>
    </row>
    <row r="2" spans="1:10" ht="12">
      <c r="A2" s="72" t="s">
        <v>89</v>
      </c>
      <c r="B2" s="73"/>
      <c r="C2" s="73"/>
      <c r="D2" s="73"/>
      <c r="E2" s="73"/>
      <c r="F2" s="73"/>
      <c r="G2" s="6"/>
      <c r="H2" s="6"/>
      <c r="I2" s="6"/>
      <c r="J2" s="7"/>
    </row>
    <row r="3" spans="1:10" ht="12">
      <c r="A3" s="74" t="s">
        <v>158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12">
      <c r="A4" s="8"/>
      <c r="B4" s="37"/>
      <c r="C4" s="6"/>
      <c r="D4" s="6"/>
      <c r="E4" s="6"/>
      <c r="F4" s="5"/>
      <c r="G4" s="6"/>
      <c r="H4" s="6"/>
      <c r="I4" s="6"/>
      <c r="J4" s="7"/>
    </row>
    <row r="5" spans="1:10" ht="12.75" thickBot="1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0" ht="12.7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25" ht="18" thickBot="1">
      <c r="A7" s="77" t="s">
        <v>117</v>
      </c>
      <c r="B7" s="78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</row>
    <row r="8" spans="1:25" ht="41.25">
      <c r="A8" s="12" t="s">
        <v>63</v>
      </c>
      <c r="B8" s="12" t="s">
        <v>92</v>
      </c>
      <c r="C8" s="12" t="s">
        <v>0</v>
      </c>
      <c r="D8" s="12" t="s">
        <v>1</v>
      </c>
      <c r="E8" s="12" t="s">
        <v>93</v>
      </c>
      <c r="F8" s="12" t="s">
        <v>61</v>
      </c>
      <c r="G8" s="12" t="s">
        <v>60</v>
      </c>
      <c r="H8" s="12" t="s">
        <v>36</v>
      </c>
      <c r="I8" s="12" t="s">
        <v>47</v>
      </c>
      <c r="J8" s="12" t="s">
        <v>41</v>
      </c>
      <c r="K8" s="12" t="s">
        <v>39</v>
      </c>
      <c r="L8" s="39" t="s">
        <v>62</v>
      </c>
      <c r="M8" s="12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37</v>
      </c>
      <c r="S8" s="12" t="s">
        <v>59</v>
      </c>
      <c r="T8" s="12" t="s">
        <v>40</v>
      </c>
      <c r="U8" s="39" t="s">
        <v>42</v>
      </c>
      <c r="V8" s="39" t="s">
        <v>43</v>
      </c>
      <c r="W8" s="39" t="s">
        <v>44</v>
      </c>
      <c r="X8" s="12" t="s">
        <v>90</v>
      </c>
      <c r="Y8" s="12" t="s">
        <v>91</v>
      </c>
    </row>
    <row r="9" spans="1:25" ht="14.25">
      <c r="A9" s="45">
        <v>1</v>
      </c>
      <c r="B9" s="45">
        <v>6632</v>
      </c>
      <c r="C9" s="45" t="s">
        <v>67</v>
      </c>
      <c r="D9" s="46" t="s">
        <v>3</v>
      </c>
      <c r="E9" s="47" t="s">
        <v>21</v>
      </c>
      <c r="F9" s="48">
        <v>6.58</v>
      </c>
      <c r="G9" s="48">
        <v>1.974</v>
      </c>
      <c r="H9" s="48">
        <v>1999</v>
      </c>
      <c r="I9" s="49" t="s">
        <v>57</v>
      </c>
      <c r="J9" s="48">
        <v>0</v>
      </c>
      <c r="K9" s="48">
        <v>0</v>
      </c>
      <c r="L9" s="56">
        <f>0.562+0.5</f>
        <v>1.062</v>
      </c>
      <c r="M9" s="48">
        <v>0</v>
      </c>
      <c r="N9" s="48">
        <v>0</v>
      </c>
      <c r="O9" s="48">
        <v>0</v>
      </c>
      <c r="P9" s="48">
        <v>1</v>
      </c>
      <c r="Q9" s="48">
        <v>0</v>
      </c>
      <c r="R9" s="48" t="s">
        <v>45</v>
      </c>
      <c r="S9" s="50">
        <f>G9+L9+M9+N9+O9+P9+Q9</f>
        <v>4.036</v>
      </c>
      <c r="T9" s="56" t="s">
        <v>46</v>
      </c>
      <c r="U9" s="48" t="s">
        <v>57</v>
      </c>
      <c r="V9" s="48"/>
      <c r="W9" s="52"/>
      <c r="X9" s="14"/>
      <c r="Y9" s="14"/>
    </row>
    <row r="10" spans="1:25" ht="14.25">
      <c r="A10" s="45">
        <v>2</v>
      </c>
      <c r="B10" s="45">
        <v>6636</v>
      </c>
      <c r="C10" s="45" t="s">
        <v>132</v>
      </c>
      <c r="D10" s="46" t="s">
        <v>133</v>
      </c>
      <c r="E10" s="47" t="s">
        <v>128</v>
      </c>
      <c r="F10" s="48">
        <v>5</v>
      </c>
      <c r="G10" s="48">
        <f>F10*0.3</f>
        <v>1.5</v>
      </c>
      <c r="H10" s="48">
        <v>1991</v>
      </c>
      <c r="I10" s="49" t="s">
        <v>134</v>
      </c>
      <c r="J10" s="48">
        <v>0</v>
      </c>
      <c r="K10" s="48">
        <v>0</v>
      </c>
      <c r="L10" s="48">
        <v>2.354</v>
      </c>
      <c r="M10" s="48">
        <v>0</v>
      </c>
      <c r="N10" s="48">
        <v>0</v>
      </c>
      <c r="O10" s="48">
        <v>0.5</v>
      </c>
      <c r="P10" s="48">
        <v>0</v>
      </c>
      <c r="Q10" s="48">
        <v>0</v>
      </c>
      <c r="R10" s="48" t="s">
        <v>45</v>
      </c>
      <c r="S10" s="50">
        <f>G10+J10+K10+L10+M10+N10+O10+P10</f>
        <v>4.354</v>
      </c>
      <c r="T10" s="48" t="s">
        <v>46</v>
      </c>
      <c r="U10" s="54" t="s">
        <v>64</v>
      </c>
      <c r="V10" s="52" t="s">
        <v>51</v>
      </c>
      <c r="W10" s="46" t="s">
        <v>116</v>
      </c>
      <c r="X10" s="46"/>
      <c r="Y10" s="51"/>
    </row>
    <row r="11" spans="1:25" ht="14.25">
      <c r="A11" s="45">
        <v>3</v>
      </c>
      <c r="B11" s="45">
        <v>6643</v>
      </c>
      <c r="C11" s="45" t="s">
        <v>4</v>
      </c>
      <c r="D11" s="46" t="s">
        <v>5</v>
      </c>
      <c r="E11" s="47" t="s">
        <v>100</v>
      </c>
      <c r="F11" s="48">
        <v>6.6</v>
      </c>
      <c r="G11" s="48">
        <v>1.98</v>
      </c>
      <c r="H11" s="48">
        <v>1996</v>
      </c>
      <c r="I11" s="49" t="s">
        <v>114</v>
      </c>
      <c r="J11" s="48">
        <v>0</v>
      </c>
      <c r="K11" s="48">
        <v>0</v>
      </c>
      <c r="L11" s="48">
        <f>1.993+0.169</f>
        <v>2.162</v>
      </c>
      <c r="M11" s="48">
        <v>0.3</v>
      </c>
      <c r="N11" s="48">
        <v>0</v>
      </c>
      <c r="O11" s="48">
        <v>0</v>
      </c>
      <c r="P11" s="48">
        <v>0</v>
      </c>
      <c r="Q11" s="48">
        <v>0</v>
      </c>
      <c r="R11" s="48" t="s">
        <v>45</v>
      </c>
      <c r="S11" s="50">
        <f>G11+L11+M11+N11+O11+P11+Q11</f>
        <v>4.441999999999999</v>
      </c>
      <c r="T11" s="48" t="s">
        <v>46</v>
      </c>
      <c r="U11" s="48" t="s">
        <v>51</v>
      </c>
      <c r="V11" s="48"/>
      <c r="W11" s="52"/>
      <c r="X11" s="14"/>
      <c r="Y11" s="14"/>
    </row>
    <row r="12" spans="1:25" ht="14.25">
      <c r="A12" s="45">
        <v>4</v>
      </c>
      <c r="B12" s="45">
        <v>6644</v>
      </c>
      <c r="C12" s="45" t="s">
        <v>121</v>
      </c>
      <c r="D12" s="46" t="s">
        <v>122</v>
      </c>
      <c r="E12" s="47" t="s">
        <v>94</v>
      </c>
      <c r="F12" s="48">
        <v>7.519</v>
      </c>
      <c r="G12" s="48">
        <f>F12*0.3</f>
        <v>2.2557</v>
      </c>
      <c r="H12" s="48">
        <v>2001</v>
      </c>
      <c r="I12" s="49" t="s">
        <v>123</v>
      </c>
      <c r="J12" s="48">
        <v>0</v>
      </c>
      <c r="K12" s="48">
        <v>0</v>
      </c>
      <c r="L12" s="48">
        <v>2.242</v>
      </c>
      <c r="M12" s="48">
        <v>0</v>
      </c>
      <c r="N12" s="48">
        <v>0</v>
      </c>
      <c r="O12" s="48">
        <v>0</v>
      </c>
      <c r="P12" s="48">
        <v>1</v>
      </c>
      <c r="Q12" s="48">
        <v>0</v>
      </c>
      <c r="R12" s="48" t="s">
        <v>45</v>
      </c>
      <c r="S12" s="50">
        <f>G12+J12+K12+L12+M12+N12+O12+P12</f>
        <v>5.4977</v>
      </c>
      <c r="T12" s="48" t="s">
        <v>46</v>
      </c>
      <c r="U12" s="48" t="s">
        <v>50</v>
      </c>
      <c r="V12" s="48" t="s">
        <v>51</v>
      </c>
      <c r="W12" s="56" t="s">
        <v>64</v>
      </c>
      <c r="X12" s="46"/>
      <c r="Y12" s="51"/>
    </row>
    <row r="13" spans="1:25" ht="14.25">
      <c r="A13" s="45">
        <v>5</v>
      </c>
      <c r="B13" s="45">
        <v>6645</v>
      </c>
      <c r="C13" s="45" t="s">
        <v>154</v>
      </c>
      <c r="D13" s="45" t="s">
        <v>155</v>
      </c>
      <c r="E13" s="45" t="s">
        <v>23</v>
      </c>
      <c r="F13" s="48">
        <v>6.52</v>
      </c>
      <c r="G13" s="48">
        <v>1.956</v>
      </c>
      <c r="H13" s="48">
        <v>1995</v>
      </c>
      <c r="I13" s="45" t="s">
        <v>48</v>
      </c>
      <c r="J13" s="48">
        <v>0</v>
      </c>
      <c r="K13" s="48">
        <v>0</v>
      </c>
      <c r="L13" s="48">
        <v>2.341</v>
      </c>
      <c r="M13" s="48">
        <v>1.1</v>
      </c>
      <c r="N13" s="48">
        <v>0</v>
      </c>
      <c r="O13" s="48">
        <v>0</v>
      </c>
      <c r="P13" s="48">
        <v>0</v>
      </c>
      <c r="Q13" s="48">
        <v>0</v>
      </c>
      <c r="R13" s="48" t="s">
        <v>45</v>
      </c>
      <c r="S13" s="50">
        <f>G13+L13+M13+N13+O13+P13+Q13</f>
        <v>5.397</v>
      </c>
      <c r="T13" s="48" t="s">
        <v>45</v>
      </c>
      <c r="U13" s="48" t="s">
        <v>54</v>
      </c>
      <c r="V13" s="48" t="s">
        <v>156</v>
      </c>
      <c r="W13" s="48" t="s">
        <v>157</v>
      </c>
      <c r="X13" s="48"/>
      <c r="Y13" s="45"/>
    </row>
    <row r="14" spans="1:25" ht="14.25">
      <c r="A14" s="45">
        <v>6</v>
      </c>
      <c r="B14" s="45">
        <v>6649</v>
      </c>
      <c r="C14" s="53" t="s">
        <v>19</v>
      </c>
      <c r="D14" s="46" t="s">
        <v>20</v>
      </c>
      <c r="E14" s="47" t="s">
        <v>99</v>
      </c>
      <c r="F14" s="48">
        <v>6.98</v>
      </c>
      <c r="G14" s="48">
        <v>2.094</v>
      </c>
      <c r="H14" s="48">
        <v>1993</v>
      </c>
      <c r="I14" s="49" t="s">
        <v>79</v>
      </c>
      <c r="J14" s="48">
        <v>0</v>
      </c>
      <c r="K14" s="48">
        <v>1</v>
      </c>
      <c r="L14" s="48">
        <f>1.62+0.087</f>
        <v>1.707</v>
      </c>
      <c r="M14" s="48">
        <v>1.1</v>
      </c>
      <c r="N14" s="48">
        <v>0</v>
      </c>
      <c r="O14" s="48">
        <v>0</v>
      </c>
      <c r="P14" s="48">
        <v>0</v>
      </c>
      <c r="Q14" s="48">
        <v>0</v>
      </c>
      <c r="R14" s="48" t="s">
        <v>45</v>
      </c>
      <c r="S14" s="50">
        <f>G14+L14+M14+N14+O14+P14+Q14</f>
        <v>4.901</v>
      </c>
      <c r="T14" s="48" t="s">
        <v>46</v>
      </c>
      <c r="U14" s="54" t="s">
        <v>64</v>
      </c>
      <c r="V14" s="48"/>
      <c r="W14" s="55"/>
      <c r="X14" s="14"/>
      <c r="Y14" s="14"/>
    </row>
    <row r="15" spans="1:25" ht="14.25">
      <c r="A15" s="45">
        <v>7</v>
      </c>
      <c r="B15" s="45">
        <v>6652</v>
      </c>
      <c r="C15" s="45" t="s">
        <v>2</v>
      </c>
      <c r="D15" s="46" t="s">
        <v>3</v>
      </c>
      <c r="E15" s="47" t="s">
        <v>98</v>
      </c>
      <c r="F15" s="48">
        <v>6.27</v>
      </c>
      <c r="G15" s="48">
        <v>1.8809999999999998</v>
      </c>
      <c r="H15" s="48">
        <v>2010</v>
      </c>
      <c r="I15" s="49" t="s">
        <v>68</v>
      </c>
      <c r="J15" s="48">
        <v>0</v>
      </c>
      <c r="K15" s="48">
        <v>0</v>
      </c>
      <c r="L15" s="48">
        <f>0.608+0.36</f>
        <v>0.968</v>
      </c>
      <c r="M15" s="48">
        <v>0</v>
      </c>
      <c r="N15" s="48">
        <v>0</v>
      </c>
      <c r="O15" s="48">
        <v>0</v>
      </c>
      <c r="P15" s="48">
        <v>1</v>
      </c>
      <c r="Q15" s="48">
        <v>0</v>
      </c>
      <c r="R15" s="48" t="s">
        <v>46</v>
      </c>
      <c r="S15" s="50">
        <f>G15+L15+M15+N15+O15+P15+Q15</f>
        <v>3.8489999999999998</v>
      </c>
      <c r="T15" s="48" t="s">
        <v>46</v>
      </c>
      <c r="U15" s="54" t="s">
        <v>73</v>
      </c>
      <c r="V15" s="54" t="s">
        <v>64</v>
      </c>
      <c r="W15" s="52" t="s">
        <v>52</v>
      </c>
      <c r="X15" s="26" t="s">
        <v>54</v>
      </c>
      <c r="Y15" s="14"/>
    </row>
    <row r="16" spans="1:25" ht="14.25">
      <c r="A16" s="45">
        <v>8</v>
      </c>
      <c r="B16" s="45">
        <v>6655</v>
      </c>
      <c r="C16" s="45" t="s">
        <v>135</v>
      </c>
      <c r="D16" s="46" t="s">
        <v>136</v>
      </c>
      <c r="E16" s="47" t="s">
        <v>3</v>
      </c>
      <c r="F16" s="48">
        <v>7.08</v>
      </c>
      <c r="G16" s="48">
        <f>F16*0.3</f>
        <v>2.124</v>
      </c>
      <c r="H16" s="48">
        <v>2008</v>
      </c>
      <c r="I16" s="49" t="s">
        <v>57</v>
      </c>
      <c r="J16" s="48">
        <v>0</v>
      </c>
      <c r="K16" s="48">
        <v>0</v>
      </c>
      <c r="L16" s="48">
        <v>2.297</v>
      </c>
      <c r="M16" s="48">
        <v>0</v>
      </c>
      <c r="N16" s="48">
        <v>0</v>
      </c>
      <c r="O16" s="48">
        <v>0</v>
      </c>
      <c r="P16" s="48">
        <v>1</v>
      </c>
      <c r="Q16" s="48">
        <v>0</v>
      </c>
      <c r="R16" s="48" t="s">
        <v>45</v>
      </c>
      <c r="S16" s="50">
        <f>G16+J16+K16+L16+M16+N16+O16+P16</f>
        <v>5.421</v>
      </c>
      <c r="T16" s="48" t="s">
        <v>46</v>
      </c>
      <c r="U16" s="48" t="s">
        <v>73</v>
      </c>
      <c r="V16" s="48"/>
      <c r="W16" s="52"/>
      <c r="X16" s="46"/>
      <c r="Y16" s="51"/>
    </row>
    <row r="17" spans="1:25" ht="14.25">
      <c r="A17" s="45">
        <v>9</v>
      </c>
      <c r="B17" s="45">
        <v>6662</v>
      </c>
      <c r="C17" s="45" t="s">
        <v>146</v>
      </c>
      <c r="D17" s="46" t="s">
        <v>94</v>
      </c>
      <c r="E17" s="47" t="s">
        <v>99</v>
      </c>
      <c r="F17" s="48">
        <v>7.02</v>
      </c>
      <c r="G17" s="48">
        <f>F17*0.3</f>
        <v>2.106</v>
      </c>
      <c r="H17" s="48">
        <v>1995</v>
      </c>
      <c r="I17" s="49" t="s">
        <v>145</v>
      </c>
      <c r="J17" s="48">
        <v>0.5</v>
      </c>
      <c r="K17" s="48">
        <v>1</v>
      </c>
      <c r="L17" s="48">
        <v>0</v>
      </c>
      <c r="M17" s="48">
        <v>0</v>
      </c>
      <c r="N17" s="48">
        <v>0</v>
      </c>
      <c r="O17" s="48">
        <v>0</v>
      </c>
      <c r="P17" s="48">
        <v>1</v>
      </c>
      <c r="Q17" s="48">
        <v>0</v>
      </c>
      <c r="R17" s="48" t="s">
        <v>45</v>
      </c>
      <c r="S17" s="50">
        <f>G17+J17+K17+L17+M17+N17+O17+P17</f>
        <v>4.606</v>
      </c>
      <c r="T17" s="48" t="s">
        <v>45</v>
      </c>
      <c r="U17" s="48" t="s">
        <v>73</v>
      </c>
      <c r="V17" s="54" t="s">
        <v>64</v>
      </c>
      <c r="W17" s="58"/>
      <c r="X17" s="46"/>
      <c r="Y17" s="51"/>
    </row>
    <row r="18" spans="1:25" ht="14.25">
      <c r="A18" s="45">
        <v>10</v>
      </c>
      <c r="B18" s="45">
        <v>6669</v>
      </c>
      <c r="C18" s="53" t="s">
        <v>69</v>
      </c>
      <c r="D18" s="46" t="s">
        <v>70</v>
      </c>
      <c r="E18" s="47" t="s">
        <v>11</v>
      </c>
      <c r="F18" s="48">
        <v>7.45</v>
      </c>
      <c r="G18" s="48">
        <v>2.235</v>
      </c>
      <c r="H18" s="48">
        <v>1995</v>
      </c>
      <c r="I18" s="49" t="s">
        <v>50</v>
      </c>
      <c r="J18" s="48">
        <v>0</v>
      </c>
      <c r="K18" s="48">
        <v>0</v>
      </c>
      <c r="L18" s="48">
        <f>2.362+0.25</f>
        <v>2.612</v>
      </c>
      <c r="M18" s="48">
        <v>0.3</v>
      </c>
      <c r="N18" s="48">
        <v>0</v>
      </c>
      <c r="O18" s="48">
        <v>0</v>
      </c>
      <c r="P18" s="48">
        <v>0</v>
      </c>
      <c r="Q18" s="48">
        <v>0</v>
      </c>
      <c r="R18" s="48" t="s">
        <v>45</v>
      </c>
      <c r="S18" s="50">
        <f>G18+L18+M18+N18+O18+P18+Q18</f>
        <v>5.146999999999999</v>
      </c>
      <c r="T18" s="48" t="s">
        <v>46</v>
      </c>
      <c r="U18" s="48" t="s">
        <v>51</v>
      </c>
      <c r="V18" s="48" t="s">
        <v>64</v>
      </c>
      <c r="W18" s="52" t="s">
        <v>50</v>
      </c>
      <c r="X18" s="14"/>
      <c r="Y18" s="14"/>
    </row>
    <row r="19" spans="1:25" ht="14.25">
      <c r="A19" s="45">
        <v>11</v>
      </c>
      <c r="B19" s="45">
        <v>6671</v>
      </c>
      <c r="C19" s="53" t="s">
        <v>29</v>
      </c>
      <c r="D19" s="46" t="s">
        <v>30</v>
      </c>
      <c r="E19" s="47" t="s">
        <v>12</v>
      </c>
      <c r="F19" s="48">
        <v>7.29</v>
      </c>
      <c r="G19" s="48">
        <v>2.187</v>
      </c>
      <c r="H19" s="48">
        <v>1992</v>
      </c>
      <c r="I19" s="49" t="s">
        <v>50</v>
      </c>
      <c r="J19" s="48">
        <v>0</v>
      </c>
      <c r="K19" s="48">
        <v>0</v>
      </c>
      <c r="L19" s="48">
        <f>3.634</f>
        <v>3.634</v>
      </c>
      <c r="M19" s="48">
        <v>0</v>
      </c>
      <c r="N19" s="48">
        <v>0</v>
      </c>
      <c r="O19" s="48">
        <v>0</v>
      </c>
      <c r="P19" s="48">
        <v>1</v>
      </c>
      <c r="Q19" s="48">
        <v>0</v>
      </c>
      <c r="R19" s="48" t="s">
        <v>45</v>
      </c>
      <c r="S19" s="50">
        <f>G19+L19+M19+N19+O19+P19+Q19</f>
        <v>6.821</v>
      </c>
      <c r="T19" s="48" t="s">
        <v>46</v>
      </c>
      <c r="U19" s="48" t="s">
        <v>50</v>
      </c>
      <c r="V19" s="48"/>
      <c r="W19" s="52"/>
      <c r="X19" s="14"/>
      <c r="Y19" s="14"/>
    </row>
    <row r="20" spans="1:25" ht="14.25">
      <c r="A20" s="45">
        <v>12</v>
      </c>
      <c r="B20" s="45">
        <v>6672</v>
      </c>
      <c r="C20" s="45" t="s">
        <v>147</v>
      </c>
      <c r="D20" s="46" t="s">
        <v>75</v>
      </c>
      <c r="E20" s="47" t="s">
        <v>12</v>
      </c>
      <c r="F20" s="48">
        <v>7.11</v>
      </c>
      <c r="G20" s="48">
        <f>F20*0.3</f>
        <v>2.133</v>
      </c>
      <c r="H20" s="48">
        <v>2006</v>
      </c>
      <c r="I20" s="59" t="s">
        <v>65</v>
      </c>
      <c r="J20" s="48">
        <v>0.5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1</v>
      </c>
      <c r="Q20" s="48">
        <v>0</v>
      </c>
      <c r="R20" s="48" t="s">
        <v>45</v>
      </c>
      <c r="S20" s="50">
        <f>G20+J20+K20+L20+M20+N20+O20+P20</f>
        <v>3.633</v>
      </c>
      <c r="T20" s="48" t="s">
        <v>46</v>
      </c>
      <c r="U20" s="48" t="s">
        <v>149</v>
      </c>
      <c r="V20" s="48"/>
      <c r="W20" s="52"/>
      <c r="X20" s="46"/>
      <c r="Y20" s="51"/>
    </row>
    <row r="21" spans="1:25" ht="14.25">
      <c r="A21" s="45">
        <v>13</v>
      </c>
      <c r="B21" s="45">
        <v>6674</v>
      </c>
      <c r="C21" s="45" t="s">
        <v>140</v>
      </c>
      <c r="D21" s="46" t="s">
        <v>22</v>
      </c>
      <c r="E21" s="47" t="s">
        <v>141</v>
      </c>
      <c r="F21" s="48">
        <v>6.915</v>
      </c>
      <c r="G21" s="48">
        <f>F21*0.3</f>
        <v>2.0745</v>
      </c>
      <c r="H21" s="48">
        <v>2001</v>
      </c>
      <c r="I21" s="49" t="s">
        <v>142</v>
      </c>
      <c r="J21" s="48">
        <v>0</v>
      </c>
      <c r="K21" s="48">
        <v>0</v>
      </c>
      <c r="L21" s="48">
        <v>1.262</v>
      </c>
      <c r="M21" s="48">
        <v>0</v>
      </c>
      <c r="N21" s="48">
        <v>2</v>
      </c>
      <c r="O21" s="48">
        <v>0</v>
      </c>
      <c r="P21" s="48">
        <v>1</v>
      </c>
      <c r="Q21" s="48">
        <v>0</v>
      </c>
      <c r="R21" s="48" t="s">
        <v>45</v>
      </c>
      <c r="S21" s="50">
        <f>G21+J21+K21+L21+M21+N21+O21+P21</f>
        <v>6.3365</v>
      </c>
      <c r="T21" s="48" t="s">
        <v>46</v>
      </c>
      <c r="U21" s="48" t="s">
        <v>51</v>
      </c>
      <c r="V21" s="48" t="s">
        <v>73</v>
      </c>
      <c r="W21" s="52"/>
      <c r="X21" s="46"/>
      <c r="Y21" s="51"/>
    </row>
    <row r="22" spans="1:25" ht="14.25">
      <c r="A22" s="45">
        <v>14</v>
      </c>
      <c r="B22" s="45">
        <v>6676</v>
      </c>
      <c r="C22" s="45" t="s">
        <v>82</v>
      </c>
      <c r="D22" s="46" t="s">
        <v>17</v>
      </c>
      <c r="E22" s="47" t="s">
        <v>94</v>
      </c>
      <c r="F22" s="48">
        <v>7.89</v>
      </c>
      <c r="G22" s="48">
        <v>2.367</v>
      </c>
      <c r="H22" s="48">
        <v>2004</v>
      </c>
      <c r="I22" s="49" t="s">
        <v>56</v>
      </c>
      <c r="J22" s="48">
        <v>0.5</v>
      </c>
      <c r="K22" s="48">
        <v>0</v>
      </c>
      <c r="L22" s="48">
        <v>0.194</v>
      </c>
      <c r="M22" s="48">
        <v>0</v>
      </c>
      <c r="N22" s="48">
        <v>0</v>
      </c>
      <c r="O22" s="48">
        <v>0</v>
      </c>
      <c r="P22" s="48">
        <v>1</v>
      </c>
      <c r="Q22" s="48">
        <v>0</v>
      </c>
      <c r="R22" s="48" t="s">
        <v>45</v>
      </c>
      <c r="S22" s="50">
        <f aca="true" t="shared" si="0" ref="S22:S31">G22+L22+M22+N22+O22+P22+Q22</f>
        <v>3.561</v>
      </c>
      <c r="T22" s="48" t="s">
        <v>45</v>
      </c>
      <c r="U22" s="48" t="s">
        <v>53</v>
      </c>
      <c r="V22" s="48" t="s">
        <v>115</v>
      </c>
      <c r="W22" s="48" t="s">
        <v>73</v>
      </c>
      <c r="X22" s="15" t="s">
        <v>73</v>
      </c>
      <c r="Y22" s="14"/>
    </row>
    <row r="23" spans="1:25" ht="14.25">
      <c r="A23" s="45">
        <v>15</v>
      </c>
      <c r="B23" s="45">
        <v>6677</v>
      </c>
      <c r="C23" s="45" t="s">
        <v>24</v>
      </c>
      <c r="D23" s="46" t="s">
        <v>83</v>
      </c>
      <c r="E23" s="47" t="s">
        <v>13</v>
      </c>
      <c r="F23" s="48">
        <v>6.57</v>
      </c>
      <c r="G23" s="48">
        <v>1.971</v>
      </c>
      <c r="H23" s="48">
        <v>2002</v>
      </c>
      <c r="I23" s="49" t="s">
        <v>84</v>
      </c>
      <c r="J23" s="48">
        <v>0</v>
      </c>
      <c r="K23" s="48">
        <v>0</v>
      </c>
      <c r="L23" s="48">
        <v>1.867</v>
      </c>
      <c r="M23" s="48">
        <v>0</v>
      </c>
      <c r="N23" s="48">
        <v>0</v>
      </c>
      <c r="O23" s="48">
        <v>0</v>
      </c>
      <c r="P23" s="48">
        <v>1</v>
      </c>
      <c r="Q23" s="48">
        <v>0</v>
      </c>
      <c r="R23" s="48" t="s">
        <v>45</v>
      </c>
      <c r="S23" s="50">
        <f t="shared" si="0"/>
        <v>4.838</v>
      </c>
      <c r="T23" s="48" t="s">
        <v>148</v>
      </c>
      <c r="U23" s="54" t="s">
        <v>64</v>
      </c>
      <c r="V23" s="55" t="s">
        <v>71</v>
      </c>
      <c r="W23" s="46" t="s">
        <v>51</v>
      </c>
      <c r="X23" s="14" t="s">
        <v>53</v>
      </c>
      <c r="Y23" s="14"/>
    </row>
    <row r="24" spans="1:25" ht="14.25">
      <c r="A24" s="45">
        <v>16</v>
      </c>
      <c r="B24" s="45">
        <v>6680</v>
      </c>
      <c r="C24" s="53" t="s">
        <v>8</v>
      </c>
      <c r="D24" s="46" t="s">
        <v>9</v>
      </c>
      <c r="E24" s="47" t="s">
        <v>95</v>
      </c>
      <c r="F24" s="48">
        <v>7.05</v>
      </c>
      <c r="G24" s="48">
        <v>2.115</v>
      </c>
      <c r="H24" s="48">
        <v>1994</v>
      </c>
      <c r="I24" s="49" t="s">
        <v>57</v>
      </c>
      <c r="J24" s="48">
        <v>0</v>
      </c>
      <c r="K24" s="48">
        <v>0</v>
      </c>
      <c r="L24" s="48">
        <f>3.148</f>
        <v>3.148</v>
      </c>
      <c r="M24" s="48">
        <v>0.3</v>
      </c>
      <c r="N24" s="48">
        <v>0</v>
      </c>
      <c r="O24" s="48">
        <v>0</v>
      </c>
      <c r="P24" s="48">
        <v>1</v>
      </c>
      <c r="Q24" s="48">
        <v>0</v>
      </c>
      <c r="R24" s="48" t="s">
        <v>45</v>
      </c>
      <c r="S24" s="50">
        <f t="shared" si="0"/>
        <v>6.563</v>
      </c>
      <c r="T24" s="48" t="s">
        <v>46</v>
      </c>
      <c r="U24" s="54" t="s">
        <v>73</v>
      </c>
      <c r="V24" s="67" t="s">
        <v>64</v>
      </c>
      <c r="W24" s="68"/>
      <c r="X24" s="69"/>
      <c r="Y24" s="14"/>
    </row>
    <row r="25" spans="1:25" ht="14.25">
      <c r="A25" s="45">
        <v>17</v>
      </c>
      <c r="B25" s="45">
        <v>6693</v>
      </c>
      <c r="C25" s="45" t="s">
        <v>6</v>
      </c>
      <c r="D25" s="46" t="s">
        <v>7</v>
      </c>
      <c r="E25" s="47" t="s">
        <v>13</v>
      </c>
      <c r="F25" s="56">
        <v>5</v>
      </c>
      <c r="G25" s="48">
        <v>1.5</v>
      </c>
      <c r="H25" s="48">
        <v>1994</v>
      </c>
      <c r="I25" s="49" t="s">
        <v>66</v>
      </c>
      <c r="J25" s="48">
        <v>0</v>
      </c>
      <c r="K25" s="48">
        <v>0</v>
      </c>
      <c r="L25" s="48">
        <f>1.682+0.311</f>
        <v>1.9929999999999999</v>
      </c>
      <c r="M25" s="48">
        <v>1.1</v>
      </c>
      <c r="N25" s="48">
        <v>0</v>
      </c>
      <c r="O25" s="48">
        <v>0</v>
      </c>
      <c r="P25" s="48">
        <v>1</v>
      </c>
      <c r="Q25" s="48">
        <v>0</v>
      </c>
      <c r="R25" s="48" t="s">
        <v>46</v>
      </c>
      <c r="S25" s="50">
        <f t="shared" si="0"/>
        <v>5.593</v>
      </c>
      <c r="T25" s="48" t="s">
        <v>46</v>
      </c>
      <c r="U25" s="56" t="s">
        <v>153</v>
      </c>
      <c r="V25" s="56" t="s">
        <v>51</v>
      </c>
      <c r="W25" s="56" t="s">
        <v>64</v>
      </c>
      <c r="X25" s="14"/>
      <c r="Y25" s="14"/>
    </row>
    <row r="26" spans="1:25" ht="14.25">
      <c r="A26" s="45">
        <v>18</v>
      </c>
      <c r="B26" s="45">
        <v>6696</v>
      </c>
      <c r="C26" s="53" t="s">
        <v>26</v>
      </c>
      <c r="D26" s="46" t="s">
        <v>27</v>
      </c>
      <c r="E26" s="47" t="s">
        <v>12</v>
      </c>
      <c r="F26" s="48">
        <v>7</v>
      </c>
      <c r="G26" s="48">
        <v>2.1</v>
      </c>
      <c r="H26" s="48">
        <v>1993</v>
      </c>
      <c r="I26" s="49" t="s">
        <v>48</v>
      </c>
      <c r="J26" s="48">
        <v>0</v>
      </c>
      <c r="K26" s="48">
        <v>0</v>
      </c>
      <c r="L26" s="48">
        <f>1.272</f>
        <v>1.272</v>
      </c>
      <c r="M26" s="56">
        <v>0</v>
      </c>
      <c r="N26" s="48">
        <v>0</v>
      </c>
      <c r="O26" s="48">
        <v>0</v>
      </c>
      <c r="P26" s="48">
        <v>1</v>
      </c>
      <c r="Q26" s="48">
        <v>0</v>
      </c>
      <c r="R26" s="48" t="s">
        <v>46</v>
      </c>
      <c r="S26" s="50">
        <f t="shared" si="0"/>
        <v>4.372</v>
      </c>
      <c r="T26" s="48" t="s">
        <v>45</v>
      </c>
      <c r="U26" s="48" t="s">
        <v>48</v>
      </c>
      <c r="V26" s="48" t="s">
        <v>72</v>
      </c>
      <c r="W26" s="52"/>
      <c r="X26" s="14"/>
      <c r="Y26" s="14"/>
    </row>
    <row r="27" spans="1:25" s="44" customFormat="1" ht="14.25">
      <c r="A27" s="45">
        <v>19</v>
      </c>
      <c r="B27" s="45">
        <v>6699</v>
      </c>
      <c r="C27" s="45" t="s">
        <v>14</v>
      </c>
      <c r="D27" s="45" t="s">
        <v>3</v>
      </c>
      <c r="E27" s="45" t="s">
        <v>97</v>
      </c>
      <c r="F27" s="56">
        <v>6.24</v>
      </c>
      <c r="G27" s="56">
        <v>1.872</v>
      </c>
      <c r="H27" s="56">
        <v>2010</v>
      </c>
      <c r="I27" s="59" t="s">
        <v>65</v>
      </c>
      <c r="J27" s="48">
        <v>0</v>
      </c>
      <c r="K27" s="48">
        <v>0</v>
      </c>
      <c r="L27" s="56">
        <f>0.748+0.36</f>
        <v>1.108</v>
      </c>
      <c r="M27" s="56">
        <v>0</v>
      </c>
      <c r="N27" s="48">
        <v>0</v>
      </c>
      <c r="O27" s="48">
        <v>0</v>
      </c>
      <c r="P27" s="56">
        <v>0</v>
      </c>
      <c r="Q27" s="48">
        <v>0</v>
      </c>
      <c r="R27" s="56" t="s">
        <v>46</v>
      </c>
      <c r="S27" s="50">
        <f t="shared" si="0"/>
        <v>2.9800000000000004</v>
      </c>
      <c r="T27" s="56" t="s">
        <v>45</v>
      </c>
      <c r="U27" s="60" t="s">
        <v>52</v>
      </c>
      <c r="V27" s="60" t="s">
        <v>51</v>
      </c>
      <c r="W27" s="56" t="s">
        <v>64</v>
      </c>
      <c r="X27" s="23"/>
      <c r="Y27" s="13"/>
    </row>
    <row r="28" spans="1:25" ht="14.25">
      <c r="A28" s="45">
        <v>20</v>
      </c>
      <c r="B28" s="45">
        <v>6701</v>
      </c>
      <c r="C28" s="45" t="s">
        <v>28</v>
      </c>
      <c r="D28" s="46" t="s">
        <v>23</v>
      </c>
      <c r="E28" s="47" t="s">
        <v>96</v>
      </c>
      <c r="F28" s="48">
        <v>5.26</v>
      </c>
      <c r="G28" s="48">
        <v>1.5779999999999998</v>
      </c>
      <c r="H28" s="48">
        <v>1995</v>
      </c>
      <c r="I28" s="49" t="s">
        <v>78</v>
      </c>
      <c r="J28" s="48">
        <v>0</v>
      </c>
      <c r="K28" s="48">
        <v>0</v>
      </c>
      <c r="L28" s="48">
        <v>3.36</v>
      </c>
      <c r="M28" s="48">
        <v>0.3</v>
      </c>
      <c r="N28" s="48">
        <v>0</v>
      </c>
      <c r="O28" s="48">
        <v>0</v>
      </c>
      <c r="P28" s="48">
        <v>1</v>
      </c>
      <c r="Q28" s="48">
        <v>0</v>
      </c>
      <c r="R28" s="48" t="s">
        <v>45</v>
      </c>
      <c r="S28" s="50">
        <f t="shared" si="0"/>
        <v>6.2379999999999995</v>
      </c>
      <c r="T28" s="48" t="s">
        <v>46</v>
      </c>
      <c r="U28" s="56" t="s">
        <v>73</v>
      </c>
      <c r="V28" s="56" t="s">
        <v>64</v>
      </c>
      <c r="W28" s="57" t="s">
        <v>54</v>
      </c>
      <c r="X28" s="13" t="s">
        <v>150</v>
      </c>
      <c r="Y28" s="14"/>
    </row>
    <row r="29" spans="1:25" s="44" customFormat="1" ht="14.25">
      <c r="A29" s="45">
        <v>21</v>
      </c>
      <c r="B29" s="45">
        <v>6705</v>
      </c>
      <c r="C29" s="45" t="s">
        <v>10</v>
      </c>
      <c r="D29" s="46" t="s">
        <v>11</v>
      </c>
      <c r="E29" s="47" t="s">
        <v>12</v>
      </c>
      <c r="F29" s="56">
        <v>5</v>
      </c>
      <c r="G29" s="48">
        <v>1.5</v>
      </c>
      <c r="H29" s="48">
        <v>1998</v>
      </c>
      <c r="I29" s="49" t="s">
        <v>55</v>
      </c>
      <c r="J29" s="48">
        <v>0</v>
      </c>
      <c r="K29" s="48">
        <v>0</v>
      </c>
      <c r="L29" s="48">
        <f>1.399</f>
        <v>1.399</v>
      </c>
      <c r="M29" s="48">
        <v>0.6</v>
      </c>
      <c r="N29" s="48">
        <v>0</v>
      </c>
      <c r="O29" s="48">
        <v>0</v>
      </c>
      <c r="P29" s="48">
        <v>0</v>
      </c>
      <c r="Q29" s="48">
        <v>0</v>
      </c>
      <c r="R29" s="48" t="s">
        <v>46</v>
      </c>
      <c r="S29" s="50">
        <f t="shared" si="0"/>
        <v>3.499</v>
      </c>
      <c r="T29" s="48" t="s">
        <v>45</v>
      </c>
      <c r="U29" s="56" t="s">
        <v>71</v>
      </c>
      <c r="V29" s="60"/>
      <c r="W29" s="48"/>
      <c r="X29" s="18"/>
      <c r="Y29" s="18"/>
    </row>
    <row r="30" spans="1:25" s="44" customFormat="1" ht="14.25">
      <c r="A30" s="45">
        <v>22</v>
      </c>
      <c r="B30" s="45">
        <v>6706</v>
      </c>
      <c r="C30" s="45" t="s">
        <v>18</v>
      </c>
      <c r="D30" s="46" t="s">
        <v>12</v>
      </c>
      <c r="E30" s="47" t="s">
        <v>3</v>
      </c>
      <c r="F30" s="48">
        <v>6.24</v>
      </c>
      <c r="G30" s="48">
        <v>1.8719999999999999</v>
      </c>
      <c r="H30" s="48">
        <v>2000</v>
      </c>
      <c r="I30" s="49" t="s">
        <v>50</v>
      </c>
      <c r="J30" s="48">
        <v>0</v>
      </c>
      <c r="K30" s="48">
        <v>0</v>
      </c>
      <c r="L30" s="48">
        <f>2.368+0.39</f>
        <v>2.758</v>
      </c>
      <c r="M30" s="48">
        <v>0</v>
      </c>
      <c r="N30" s="48">
        <v>0</v>
      </c>
      <c r="O30" s="48">
        <v>0</v>
      </c>
      <c r="P30" s="48">
        <v>1</v>
      </c>
      <c r="Q30" s="48">
        <v>0</v>
      </c>
      <c r="R30" s="48" t="s">
        <v>45</v>
      </c>
      <c r="S30" s="50">
        <f t="shared" si="0"/>
        <v>5.63</v>
      </c>
      <c r="T30" s="48" t="s">
        <v>46</v>
      </c>
      <c r="U30" s="48" t="s">
        <v>50</v>
      </c>
      <c r="V30" s="48" t="s">
        <v>54</v>
      </c>
      <c r="W30" s="52" t="s">
        <v>76</v>
      </c>
      <c r="X30" s="14" t="s">
        <v>116</v>
      </c>
      <c r="Y30" s="14"/>
    </row>
    <row r="31" spans="1:25" s="44" customFormat="1" ht="14.25">
      <c r="A31" s="45">
        <v>23</v>
      </c>
      <c r="B31" s="45">
        <v>6707</v>
      </c>
      <c r="C31" s="45" t="s">
        <v>25</v>
      </c>
      <c r="D31" s="46" t="s">
        <v>15</v>
      </c>
      <c r="E31" s="47" t="s">
        <v>21</v>
      </c>
      <c r="F31" s="48">
        <v>7.11</v>
      </c>
      <c r="G31" s="48">
        <v>2.133</v>
      </c>
      <c r="H31" s="48">
        <v>2003</v>
      </c>
      <c r="I31" s="49" t="s">
        <v>77</v>
      </c>
      <c r="J31" s="48">
        <v>0</v>
      </c>
      <c r="K31" s="48">
        <v>0</v>
      </c>
      <c r="L31" s="48">
        <f>0.536+0.117</f>
        <v>0.653</v>
      </c>
      <c r="M31" s="48">
        <v>0</v>
      </c>
      <c r="N31" s="48">
        <v>0</v>
      </c>
      <c r="O31" s="48">
        <v>0</v>
      </c>
      <c r="P31" s="48">
        <v>1</v>
      </c>
      <c r="Q31" s="48">
        <v>0</v>
      </c>
      <c r="R31" s="48" t="s">
        <v>45</v>
      </c>
      <c r="S31" s="50">
        <f t="shared" si="0"/>
        <v>3.786</v>
      </c>
      <c r="T31" s="48" t="s">
        <v>46</v>
      </c>
      <c r="U31" s="48" t="s">
        <v>53</v>
      </c>
      <c r="V31" s="48" t="s">
        <v>49</v>
      </c>
      <c r="W31" s="48" t="s">
        <v>64</v>
      </c>
      <c r="X31" s="14"/>
      <c r="Y31" s="14"/>
    </row>
    <row r="32" spans="1:25" s="44" customFormat="1" ht="14.25">
      <c r="A32" s="45">
        <v>24</v>
      </c>
      <c r="B32" s="45">
        <v>6709</v>
      </c>
      <c r="C32" s="45" t="s">
        <v>74</v>
      </c>
      <c r="D32" s="46" t="s">
        <v>75</v>
      </c>
      <c r="E32" s="47" t="s">
        <v>23</v>
      </c>
      <c r="F32" s="48">
        <v>7.59</v>
      </c>
      <c r="G32" s="48">
        <v>2.2769999999999997</v>
      </c>
      <c r="H32" s="48">
        <v>2013</v>
      </c>
      <c r="I32" s="49" t="s">
        <v>85</v>
      </c>
      <c r="J32" s="48">
        <v>0</v>
      </c>
      <c r="K32" s="48">
        <v>0</v>
      </c>
      <c r="L32" s="48">
        <v>0.084</v>
      </c>
      <c r="M32" s="48">
        <v>0</v>
      </c>
      <c r="N32" s="48">
        <v>0</v>
      </c>
      <c r="O32" s="48">
        <v>0</v>
      </c>
      <c r="P32" s="48">
        <v>1</v>
      </c>
      <c r="Q32" s="48">
        <v>0</v>
      </c>
      <c r="R32" s="48" t="s">
        <v>46</v>
      </c>
      <c r="S32" s="50">
        <f>G32+J32+K32+L32+M32+N32+O32+P32</f>
        <v>3.3609999999999998</v>
      </c>
      <c r="T32" s="48" t="s">
        <v>46</v>
      </c>
      <c r="U32" s="48" t="s">
        <v>58</v>
      </c>
      <c r="V32" s="48" t="s">
        <v>48</v>
      </c>
      <c r="W32" s="48" t="s">
        <v>64</v>
      </c>
      <c r="X32" s="38"/>
      <c r="Y32" s="36"/>
    </row>
    <row r="33" spans="1:25" s="44" customFormat="1" ht="14.25">
      <c r="A33" s="45">
        <v>25</v>
      </c>
      <c r="B33" s="45">
        <v>6711</v>
      </c>
      <c r="C33" s="45" t="s">
        <v>119</v>
      </c>
      <c r="D33" s="46" t="s">
        <v>21</v>
      </c>
      <c r="E33" s="47" t="s">
        <v>3</v>
      </c>
      <c r="F33" s="48">
        <v>9</v>
      </c>
      <c r="G33" s="48">
        <f>F33*0.3</f>
        <v>2.6999999999999997</v>
      </c>
      <c r="H33" s="48">
        <v>1988</v>
      </c>
      <c r="I33" s="49" t="s">
        <v>120</v>
      </c>
      <c r="J33" s="48">
        <v>0</v>
      </c>
      <c r="K33" s="48">
        <v>0</v>
      </c>
      <c r="L33" s="48">
        <v>0.428</v>
      </c>
      <c r="M33" s="48">
        <v>0.3</v>
      </c>
      <c r="N33" s="48">
        <v>0</v>
      </c>
      <c r="O33" s="48">
        <v>0</v>
      </c>
      <c r="P33" s="48">
        <v>0</v>
      </c>
      <c r="Q33" s="48">
        <v>0</v>
      </c>
      <c r="R33" s="48" t="s">
        <v>45</v>
      </c>
      <c r="S33" s="50">
        <f>G33+J33+K33+L33+M33+N33+O33+P33</f>
        <v>3.4279999999999995</v>
      </c>
      <c r="T33" s="48" t="s">
        <v>46</v>
      </c>
      <c r="U33" s="54" t="s">
        <v>64</v>
      </c>
      <c r="V33" s="56" t="s">
        <v>86</v>
      </c>
      <c r="W33" s="48"/>
      <c r="X33" s="46"/>
      <c r="Y33" s="51"/>
    </row>
    <row r="34" spans="1:25" s="44" customFormat="1" ht="14.25">
      <c r="A34" s="45">
        <v>26</v>
      </c>
      <c r="B34" s="45">
        <v>6712</v>
      </c>
      <c r="C34" s="45" t="s">
        <v>143</v>
      </c>
      <c r="D34" s="46" t="s">
        <v>144</v>
      </c>
      <c r="E34" s="47" t="s">
        <v>13</v>
      </c>
      <c r="F34" s="48">
        <v>5.94</v>
      </c>
      <c r="G34" s="48">
        <f>F34*0.3</f>
        <v>1.782</v>
      </c>
      <c r="H34" s="48">
        <v>2008</v>
      </c>
      <c r="I34" s="49" t="s">
        <v>145</v>
      </c>
      <c r="J34" s="48">
        <v>0</v>
      </c>
      <c r="K34" s="48">
        <v>0</v>
      </c>
      <c r="L34" s="48">
        <v>0.237</v>
      </c>
      <c r="M34" s="48">
        <v>0</v>
      </c>
      <c r="N34" s="48">
        <v>0</v>
      </c>
      <c r="O34" s="48">
        <v>0</v>
      </c>
      <c r="P34" s="48">
        <v>1</v>
      </c>
      <c r="Q34" s="48">
        <v>0</v>
      </c>
      <c r="R34" s="48" t="s">
        <v>45</v>
      </c>
      <c r="S34" s="50">
        <f>G34+J34+K34+L34+M34+N34+O34+P34</f>
        <v>3.019</v>
      </c>
      <c r="T34" s="48" t="s">
        <v>46</v>
      </c>
      <c r="U34" s="48" t="s">
        <v>73</v>
      </c>
      <c r="V34" s="48"/>
      <c r="W34" s="48"/>
      <c r="X34" s="46"/>
      <c r="Y34" s="51"/>
    </row>
    <row r="35" spans="1:25" s="44" customFormat="1" ht="14.25">
      <c r="A35" s="45">
        <v>27</v>
      </c>
      <c r="B35" s="45">
        <v>6713</v>
      </c>
      <c r="C35" s="45" t="s">
        <v>118</v>
      </c>
      <c r="D35" s="46" t="s">
        <v>22</v>
      </c>
      <c r="E35" s="47" t="s">
        <v>16</v>
      </c>
      <c r="F35" s="48">
        <v>6.64</v>
      </c>
      <c r="G35" s="48">
        <f>F35*0.3</f>
        <v>1.9919999999999998</v>
      </c>
      <c r="H35" s="48">
        <v>1999</v>
      </c>
      <c r="I35" s="49" t="s">
        <v>55</v>
      </c>
      <c r="J35" s="48">
        <v>0</v>
      </c>
      <c r="K35" s="48">
        <v>0</v>
      </c>
      <c r="L35" s="48">
        <v>2.04</v>
      </c>
      <c r="M35" s="48">
        <v>0</v>
      </c>
      <c r="N35" s="48">
        <v>0</v>
      </c>
      <c r="O35" s="48">
        <v>0.5</v>
      </c>
      <c r="P35" s="48">
        <v>1</v>
      </c>
      <c r="Q35" s="48">
        <v>0</v>
      </c>
      <c r="R35" s="48" t="s">
        <v>45</v>
      </c>
      <c r="S35" s="50">
        <f>G35+J35+K35+L35+M35+N35+O35+P35</f>
        <v>5.532</v>
      </c>
      <c r="T35" s="48" t="s">
        <v>46</v>
      </c>
      <c r="U35" s="56" t="s">
        <v>86</v>
      </c>
      <c r="V35" s="48" t="s">
        <v>51</v>
      </c>
      <c r="W35" s="48"/>
      <c r="X35" s="46"/>
      <c r="Y35" s="51"/>
    </row>
    <row r="36" spans="1:25" s="44" customFormat="1" ht="14.25">
      <c r="A36" s="45">
        <v>28</v>
      </c>
      <c r="B36" s="45">
        <v>6714</v>
      </c>
      <c r="C36" s="45" t="s">
        <v>80</v>
      </c>
      <c r="D36" s="46" t="s">
        <v>22</v>
      </c>
      <c r="E36" s="47" t="s">
        <v>3</v>
      </c>
      <c r="F36" s="48">
        <v>7.45</v>
      </c>
      <c r="G36" s="48">
        <v>2.235</v>
      </c>
      <c r="H36" s="48">
        <v>1994</v>
      </c>
      <c r="I36" s="49" t="s">
        <v>81</v>
      </c>
      <c r="J36" s="48">
        <v>0</v>
      </c>
      <c r="K36" s="48">
        <v>0</v>
      </c>
      <c r="L36" s="48">
        <f>0.116+0.87</f>
        <v>0.986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 t="s">
        <v>45</v>
      </c>
      <c r="S36" s="50">
        <f>G36+L36+M36+N36+O36+P36+Q36</f>
        <v>3.221</v>
      </c>
      <c r="T36" s="48" t="s">
        <v>46</v>
      </c>
      <c r="U36" s="48" t="s">
        <v>51</v>
      </c>
      <c r="V36" s="48" t="s">
        <v>76</v>
      </c>
      <c r="W36" s="48"/>
      <c r="X36" s="14"/>
      <c r="Y36" s="14"/>
    </row>
    <row r="37" spans="1:10" ht="12.75" thickBo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25" ht="18" thickBot="1">
      <c r="A38" s="77" t="s">
        <v>102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27"/>
    </row>
    <row r="39" spans="1:25" ht="14.25">
      <c r="A39" s="28" t="s">
        <v>63</v>
      </c>
      <c r="B39" s="28" t="s">
        <v>101</v>
      </c>
      <c r="C39" s="29" t="s">
        <v>0</v>
      </c>
      <c r="D39" s="29" t="s">
        <v>1</v>
      </c>
      <c r="E39" s="29" t="s">
        <v>93</v>
      </c>
      <c r="F39" s="29" t="s">
        <v>61</v>
      </c>
      <c r="G39" s="29" t="s">
        <v>60</v>
      </c>
      <c r="H39" s="29" t="s">
        <v>36</v>
      </c>
      <c r="I39" s="29" t="s">
        <v>47</v>
      </c>
      <c r="J39" s="29" t="s">
        <v>41</v>
      </c>
      <c r="K39" s="29" t="s">
        <v>39</v>
      </c>
      <c r="L39" s="30" t="s">
        <v>62</v>
      </c>
      <c r="M39" s="29" t="s">
        <v>31</v>
      </c>
      <c r="N39" s="29" t="s">
        <v>32</v>
      </c>
      <c r="O39" s="29" t="s">
        <v>33</v>
      </c>
      <c r="P39" s="29" t="s">
        <v>34</v>
      </c>
      <c r="Q39" s="29" t="s">
        <v>35</v>
      </c>
      <c r="R39" s="29" t="s">
        <v>37</v>
      </c>
      <c r="S39" s="29" t="s">
        <v>59</v>
      </c>
      <c r="T39" s="29" t="s">
        <v>40</v>
      </c>
      <c r="U39" s="30" t="s">
        <v>42</v>
      </c>
      <c r="V39" s="30" t="s">
        <v>43</v>
      </c>
      <c r="W39" s="30" t="s">
        <v>44</v>
      </c>
      <c r="X39" s="31"/>
      <c r="Y39" s="32"/>
    </row>
    <row r="40" spans="1:25" ht="14.25">
      <c r="A40" s="45">
        <v>1</v>
      </c>
      <c r="B40" s="45">
        <v>6645</v>
      </c>
      <c r="C40" s="45" t="s">
        <v>154</v>
      </c>
      <c r="D40" s="45" t="s">
        <v>155</v>
      </c>
      <c r="E40" s="45" t="s">
        <v>23</v>
      </c>
      <c r="F40" s="48">
        <v>6.52</v>
      </c>
      <c r="G40" s="48">
        <v>1.956</v>
      </c>
      <c r="H40" s="48">
        <v>1995</v>
      </c>
      <c r="I40" s="45" t="s">
        <v>48</v>
      </c>
      <c r="J40" s="48">
        <v>0</v>
      </c>
      <c r="K40" s="48">
        <v>0</v>
      </c>
      <c r="L40" s="48">
        <v>2.341</v>
      </c>
      <c r="M40" s="48">
        <v>1.1</v>
      </c>
      <c r="N40" s="48">
        <v>0</v>
      </c>
      <c r="O40" s="48">
        <v>0</v>
      </c>
      <c r="P40" s="48">
        <v>0</v>
      </c>
      <c r="Q40" s="48">
        <v>0</v>
      </c>
      <c r="R40" s="48" t="s">
        <v>45</v>
      </c>
      <c r="S40" s="70">
        <v>5.39</v>
      </c>
      <c r="T40" s="48" t="s">
        <v>45</v>
      </c>
      <c r="U40" s="48" t="s">
        <v>54</v>
      </c>
      <c r="V40" s="48" t="s">
        <v>156</v>
      </c>
      <c r="W40" s="48" t="s">
        <v>157</v>
      </c>
      <c r="X40" s="48"/>
      <c r="Y40" s="45"/>
    </row>
    <row r="41" spans="1:25" ht="15.75" thickBot="1">
      <c r="A41" s="13"/>
      <c r="B41" s="13"/>
      <c r="C41" s="21"/>
      <c r="D41" s="14"/>
      <c r="E41" s="26"/>
      <c r="F41" s="15"/>
      <c r="G41" s="15"/>
      <c r="H41" s="15"/>
      <c r="I41" s="16"/>
      <c r="J41" s="33"/>
      <c r="K41" s="15"/>
      <c r="L41" s="15"/>
      <c r="M41" s="15"/>
      <c r="N41" s="15"/>
      <c r="O41" s="15"/>
      <c r="P41" s="15"/>
      <c r="Q41" s="15"/>
      <c r="R41" s="15"/>
      <c r="S41" s="17"/>
      <c r="T41" s="34"/>
      <c r="U41" s="18"/>
      <c r="V41" s="24"/>
      <c r="W41" s="19"/>
      <c r="X41" s="22"/>
      <c r="Y41" s="14"/>
    </row>
    <row r="42" spans="1:25" ht="18" thickBot="1">
      <c r="A42" s="77" t="s">
        <v>103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83"/>
    </row>
    <row r="43" spans="1:25" ht="14.25">
      <c r="A43" s="28" t="s">
        <v>63</v>
      </c>
      <c r="B43" s="28" t="s">
        <v>101</v>
      </c>
      <c r="C43" s="29" t="s">
        <v>0</v>
      </c>
      <c r="D43" s="29" t="s">
        <v>1</v>
      </c>
      <c r="E43" s="29" t="s">
        <v>93</v>
      </c>
      <c r="F43" s="29" t="s">
        <v>61</v>
      </c>
      <c r="G43" s="29" t="s">
        <v>60</v>
      </c>
      <c r="H43" s="29" t="s">
        <v>36</v>
      </c>
      <c r="I43" s="29" t="s">
        <v>47</v>
      </c>
      <c r="J43" s="29" t="s">
        <v>41</v>
      </c>
      <c r="K43" s="29" t="s">
        <v>39</v>
      </c>
      <c r="L43" s="30" t="s">
        <v>62</v>
      </c>
      <c r="M43" s="29" t="s">
        <v>31</v>
      </c>
      <c r="N43" s="29" t="s">
        <v>32</v>
      </c>
      <c r="O43" s="29" t="s">
        <v>33</v>
      </c>
      <c r="P43" s="29" t="s">
        <v>34</v>
      </c>
      <c r="Q43" s="29" t="s">
        <v>35</v>
      </c>
      <c r="R43" s="29" t="s">
        <v>37</v>
      </c>
      <c r="S43" s="29" t="s">
        <v>59</v>
      </c>
      <c r="T43" s="29" t="s">
        <v>40</v>
      </c>
      <c r="U43" s="30" t="s">
        <v>42</v>
      </c>
      <c r="V43" s="30" t="s">
        <v>43</v>
      </c>
      <c r="W43" s="35" t="s">
        <v>44</v>
      </c>
      <c r="X43" s="28"/>
      <c r="Y43" s="28"/>
    </row>
    <row r="44" spans="1:25" s="44" customFormat="1" ht="14.25">
      <c r="A44" s="45">
        <v>1</v>
      </c>
      <c r="B44" s="45">
        <v>6699</v>
      </c>
      <c r="C44" s="45" t="s">
        <v>14</v>
      </c>
      <c r="D44" s="45" t="s">
        <v>3</v>
      </c>
      <c r="E44" s="45" t="s">
        <v>97</v>
      </c>
      <c r="F44" s="56">
        <v>6.24</v>
      </c>
      <c r="G44" s="56">
        <v>1.872</v>
      </c>
      <c r="H44" s="56">
        <v>2010</v>
      </c>
      <c r="I44" s="59" t="s">
        <v>65</v>
      </c>
      <c r="J44" s="48">
        <v>0</v>
      </c>
      <c r="K44" s="48">
        <v>0</v>
      </c>
      <c r="L44" s="56">
        <f>0.748+0.36</f>
        <v>1.108</v>
      </c>
      <c r="M44" s="56">
        <v>0</v>
      </c>
      <c r="N44" s="48">
        <v>0</v>
      </c>
      <c r="O44" s="48">
        <v>0</v>
      </c>
      <c r="P44" s="56">
        <v>0</v>
      </c>
      <c r="Q44" s="48">
        <v>0</v>
      </c>
      <c r="R44" s="56" t="s">
        <v>46</v>
      </c>
      <c r="S44" s="50">
        <f>G44+L44+M44+N44+O44+P44+Q44</f>
        <v>2.9800000000000004</v>
      </c>
      <c r="T44" s="56" t="s">
        <v>45</v>
      </c>
      <c r="U44" s="60" t="s">
        <v>52</v>
      </c>
      <c r="V44" s="60" t="s">
        <v>51</v>
      </c>
      <c r="W44" s="56" t="s">
        <v>64</v>
      </c>
      <c r="X44" s="60"/>
      <c r="Y44" s="45"/>
    </row>
    <row r="45" spans="1:25" s="44" customFormat="1" ht="15" thickBot="1">
      <c r="A45" s="40"/>
      <c r="B45" s="40"/>
      <c r="C45" s="40"/>
      <c r="D45" s="40"/>
      <c r="E45" s="40"/>
      <c r="F45" s="42"/>
      <c r="G45" s="42"/>
      <c r="H45" s="42"/>
      <c r="I45" s="71"/>
      <c r="J45" s="41"/>
      <c r="K45" s="41"/>
      <c r="L45" s="42"/>
      <c r="M45" s="42"/>
      <c r="N45" s="41"/>
      <c r="O45" s="41"/>
      <c r="P45" s="42"/>
      <c r="Q45" s="41"/>
      <c r="R45" s="42"/>
      <c r="S45" s="43"/>
      <c r="T45" s="42"/>
      <c r="U45" s="42"/>
      <c r="V45" s="42"/>
      <c r="W45" s="42"/>
      <c r="X45" s="60"/>
      <c r="Y45" s="45"/>
    </row>
    <row r="46" spans="1:25" ht="18" thickBot="1">
      <c r="A46" s="77" t="s">
        <v>104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36"/>
      <c r="Y46" s="36"/>
    </row>
    <row r="47" spans="1:25" ht="14.25">
      <c r="A47" s="28" t="s">
        <v>63</v>
      </c>
      <c r="B47" s="28" t="s">
        <v>101</v>
      </c>
      <c r="C47" s="29" t="s">
        <v>0</v>
      </c>
      <c r="D47" s="29" t="s">
        <v>1</v>
      </c>
      <c r="E47" s="29" t="s">
        <v>93</v>
      </c>
      <c r="F47" s="29" t="s">
        <v>61</v>
      </c>
      <c r="G47" s="29" t="s">
        <v>60</v>
      </c>
      <c r="H47" s="29" t="s">
        <v>36</v>
      </c>
      <c r="I47" s="29" t="s">
        <v>47</v>
      </c>
      <c r="J47" s="29" t="s">
        <v>41</v>
      </c>
      <c r="K47" s="29" t="s">
        <v>39</v>
      </c>
      <c r="L47" s="30" t="s">
        <v>62</v>
      </c>
      <c r="M47" s="29" t="s">
        <v>31</v>
      </c>
      <c r="N47" s="29" t="s">
        <v>32</v>
      </c>
      <c r="O47" s="29" t="s">
        <v>33</v>
      </c>
      <c r="P47" s="29" t="s">
        <v>34</v>
      </c>
      <c r="Q47" s="29" t="s">
        <v>35</v>
      </c>
      <c r="R47" s="29" t="s">
        <v>37</v>
      </c>
      <c r="S47" s="29" t="s">
        <v>59</v>
      </c>
      <c r="T47" s="29" t="s">
        <v>40</v>
      </c>
      <c r="U47" s="30" t="s">
        <v>42</v>
      </c>
      <c r="V47" s="30" t="s">
        <v>43</v>
      </c>
      <c r="W47" s="35" t="s">
        <v>44</v>
      </c>
      <c r="X47" s="36"/>
      <c r="Y47" s="36"/>
    </row>
    <row r="48" spans="1:25" ht="14.25">
      <c r="A48" s="45">
        <v>1</v>
      </c>
      <c r="B48" s="45">
        <v>6671</v>
      </c>
      <c r="C48" s="53" t="s">
        <v>29</v>
      </c>
      <c r="D48" s="14" t="s">
        <v>30</v>
      </c>
      <c r="E48" s="26" t="s">
        <v>12</v>
      </c>
      <c r="F48" s="15">
        <v>7.29</v>
      </c>
      <c r="G48" s="15">
        <v>2.187</v>
      </c>
      <c r="H48" s="15">
        <v>1992</v>
      </c>
      <c r="I48" s="16" t="s">
        <v>50</v>
      </c>
      <c r="J48" s="15">
        <v>0</v>
      </c>
      <c r="K48" s="15">
        <v>0</v>
      </c>
      <c r="L48" s="15">
        <f>3.634+0.36</f>
        <v>3.9939999999999998</v>
      </c>
      <c r="M48" s="15">
        <v>0</v>
      </c>
      <c r="N48" s="15">
        <v>0</v>
      </c>
      <c r="O48" s="15">
        <v>0</v>
      </c>
      <c r="P48" s="15">
        <v>1</v>
      </c>
      <c r="Q48" s="15">
        <v>0</v>
      </c>
      <c r="R48" s="15" t="s">
        <v>45</v>
      </c>
      <c r="S48" s="17">
        <f>G48+L48+M48+N48+O48+P48+Q48</f>
        <v>7.180999999999999</v>
      </c>
      <c r="T48" s="15" t="s">
        <v>46</v>
      </c>
      <c r="U48" s="18" t="s">
        <v>50</v>
      </c>
      <c r="V48" s="15"/>
      <c r="W48" s="19"/>
      <c r="X48" s="14"/>
      <c r="Y48" s="14"/>
    </row>
    <row r="49" spans="1:25" ht="14.25">
      <c r="A49" s="45">
        <v>2</v>
      </c>
      <c r="B49" s="45">
        <v>6706</v>
      </c>
      <c r="C49" s="45" t="s">
        <v>18</v>
      </c>
      <c r="D49" s="14" t="s">
        <v>12</v>
      </c>
      <c r="E49" s="26" t="s">
        <v>3</v>
      </c>
      <c r="F49" s="15">
        <v>6.24</v>
      </c>
      <c r="G49" s="15">
        <v>1.8719999999999999</v>
      </c>
      <c r="H49" s="15">
        <v>2000</v>
      </c>
      <c r="I49" s="16" t="s">
        <v>50</v>
      </c>
      <c r="J49" s="15">
        <v>0</v>
      </c>
      <c r="K49" s="15">
        <v>0</v>
      </c>
      <c r="L49" s="15">
        <f>2.368+0.39</f>
        <v>2.758</v>
      </c>
      <c r="M49" s="15">
        <v>0</v>
      </c>
      <c r="N49" s="15">
        <v>0</v>
      </c>
      <c r="O49" s="15">
        <v>0</v>
      </c>
      <c r="P49" s="15">
        <v>1</v>
      </c>
      <c r="Q49" s="15">
        <v>0</v>
      </c>
      <c r="R49" s="15" t="s">
        <v>45</v>
      </c>
      <c r="S49" s="17">
        <f>G49+L49+M49+N49+O49+P49+Q49</f>
        <v>5.63</v>
      </c>
      <c r="T49" s="15" t="s">
        <v>46</v>
      </c>
      <c r="U49" s="18" t="s">
        <v>50</v>
      </c>
      <c r="V49" s="15" t="s">
        <v>54</v>
      </c>
      <c r="W49" s="15" t="s">
        <v>76</v>
      </c>
      <c r="X49" s="14" t="s">
        <v>116</v>
      </c>
      <c r="Y49" s="14"/>
    </row>
    <row r="50" spans="1:25" s="44" customFormat="1" ht="14.25">
      <c r="A50" s="45">
        <v>3</v>
      </c>
      <c r="B50" s="45">
        <v>6644</v>
      </c>
      <c r="C50" s="45" t="s">
        <v>121</v>
      </c>
      <c r="D50" s="46" t="s">
        <v>122</v>
      </c>
      <c r="E50" s="47" t="s">
        <v>94</v>
      </c>
      <c r="F50" s="48">
        <v>7.519</v>
      </c>
      <c r="G50" s="48">
        <f>F50*0.3</f>
        <v>2.2557</v>
      </c>
      <c r="H50" s="48">
        <v>2001</v>
      </c>
      <c r="I50" s="49" t="s">
        <v>123</v>
      </c>
      <c r="J50" s="48">
        <v>0</v>
      </c>
      <c r="K50" s="48">
        <v>0</v>
      </c>
      <c r="L50" s="48">
        <v>2.242</v>
      </c>
      <c r="M50" s="48">
        <v>0</v>
      </c>
      <c r="N50" s="48">
        <v>0</v>
      </c>
      <c r="O50" s="48">
        <v>0</v>
      </c>
      <c r="P50" s="48">
        <v>1</v>
      </c>
      <c r="Q50" s="48">
        <v>0</v>
      </c>
      <c r="R50" s="48" t="s">
        <v>45</v>
      </c>
      <c r="S50" s="17">
        <f>G50+J50+K50+L50+M50+N50+O50+P50</f>
        <v>5.4977</v>
      </c>
      <c r="T50" s="48" t="s">
        <v>46</v>
      </c>
      <c r="U50" s="48" t="s">
        <v>50</v>
      </c>
      <c r="V50" s="48" t="s">
        <v>51</v>
      </c>
      <c r="W50" s="25" t="s">
        <v>64</v>
      </c>
      <c r="X50" s="46"/>
      <c r="Y50" s="51"/>
    </row>
    <row r="51" spans="1:25" s="44" customFormat="1" ht="14.25">
      <c r="A51" s="45">
        <v>4</v>
      </c>
      <c r="B51" s="45">
        <v>6673</v>
      </c>
      <c r="C51" s="45" t="s">
        <v>137</v>
      </c>
      <c r="D51" s="45" t="s">
        <v>138</v>
      </c>
      <c r="E51" s="45" t="s">
        <v>23</v>
      </c>
      <c r="F51" s="56">
        <v>6.938</v>
      </c>
      <c r="G51" s="56">
        <f>F51*0.3</f>
        <v>2.0814</v>
      </c>
      <c r="H51" s="56">
        <v>2006</v>
      </c>
      <c r="I51" s="59" t="s">
        <v>139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1</v>
      </c>
      <c r="Q51" s="56">
        <v>0</v>
      </c>
      <c r="R51" s="48" t="s">
        <v>45</v>
      </c>
      <c r="S51" s="61">
        <f>G51+J51+K51+L51+M51+N51+O51+P51</f>
        <v>3.0814</v>
      </c>
      <c r="T51" s="56" t="s">
        <v>46</v>
      </c>
      <c r="U51" s="56" t="s">
        <v>50</v>
      </c>
      <c r="V51" s="65" t="s">
        <v>116</v>
      </c>
      <c r="W51" s="60"/>
      <c r="X51" s="66"/>
      <c r="Y51" s="62"/>
    </row>
    <row r="52" ht="12.75" thickBot="1"/>
    <row r="53" spans="1:25" ht="18" thickBot="1">
      <c r="A53" s="77" t="s">
        <v>105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83"/>
    </row>
    <row r="54" spans="1:25" ht="14.25">
      <c r="A54" s="28" t="s">
        <v>63</v>
      </c>
      <c r="B54" s="28" t="s">
        <v>101</v>
      </c>
      <c r="C54" s="29" t="s">
        <v>0</v>
      </c>
      <c r="D54" s="29" t="s">
        <v>1</v>
      </c>
      <c r="E54" s="29" t="s">
        <v>93</v>
      </c>
      <c r="F54" s="29" t="s">
        <v>61</v>
      </c>
      <c r="G54" s="29" t="s">
        <v>60</v>
      </c>
      <c r="H54" s="29" t="s">
        <v>36</v>
      </c>
      <c r="I54" s="29" t="s">
        <v>47</v>
      </c>
      <c r="J54" s="29" t="s">
        <v>41</v>
      </c>
      <c r="K54" s="29" t="s">
        <v>39</v>
      </c>
      <c r="L54" s="30" t="s">
        <v>62</v>
      </c>
      <c r="M54" s="29" t="s">
        <v>31</v>
      </c>
      <c r="N54" s="29" t="s">
        <v>32</v>
      </c>
      <c r="O54" s="29" t="s">
        <v>33</v>
      </c>
      <c r="P54" s="29" t="s">
        <v>34</v>
      </c>
      <c r="Q54" s="29" t="s">
        <v>35</v>
      </c>
      <c r="R54" s="29" t="s">
        <v>37</v>
      </c>
      <c r="S54" s="29" t="s">
        <v>59</v>
      </c>
      <c r="T54" s="29" t="s">
        <v>40</v>
      </c>
      <c r="U54" s="30" t="s">
        <v>42</v>
      </c>
      <c r="V54" s="30" t="s">
        <v>43</v>
      </c>
      <c r="W54" s="35" t="s">
        <v>44</v>
      </c>
      <c r="X54" s="28"/>
      <c r="Y54" s="28"/>
    </row>
    <row r="55" spans="1:25" s="44" customFormat="1" ht="14.25">
      <c r="A55" s="45">
        <v>1</v>
      </c>
      <c r="B55" s="45">
        <v>6713</v>
      </c>
      <c r="C55" s="53" t="s">
        <v>118</v>
      </c>
      <c r="D55" s="46" t="s">
        <v>22</v>
      </c>
      <c r="E55" s="47" t="s">
        <v>16</v>
      </c>
      <c r="F55" s="48">
        <v>6.64</v>
      </c>
      <c r="G55" s="48">
        <f>F55*0.3</f>
        <v>1.9919999999999998</v>
      </c>
      <c r="H55" s="48">
        <v>1999</v>
      </c>
      <c r="I55" s="49" t="s">
        <v>55</v>
      </c>
      <c r="J55" s="48">
        <v>0</v>
      </c>
      <c r="K55" s="48">
        <v>0</v>
      </c>
      <c r="L55" s="48">
        <v>2.04</v>
      </c>
      <c r="M55" s="48">
        <v>0</v>
      </c>
      <c r="N55" s="48">
        <v>0</v>
      </c>
      <c r="O55" s="48">
        <v>0.5</v>
      </c>
      <c r="P55" s="48">
        <v>1</v>
      </c>
      <c r="Q55" s="48">
        <v>0</v>
      </c>
      <c r="R55" s="48" t="s">
        <v>45</v>
      </c>
      <c r="S55" s="50">
        <f>G55+J55+K55+L55+M55+N55+O55+P55</f>
        <v>5.532</v>
      </c>
      <c r="T55" s="48" t="s">
        <v>46</v>
      </c>
      <c r="U55" s="60" t="s">
        <v>86</v>
      </c>
      <c r="V55" s="48" t="s">
        <v>51</v>
      </c>
      <c r="W55" s="48"/>
      <c r="X55" s="46"/>
      <c r="Y55" s="51"/>
    </row>
    <row r="56" spans="1:25" s="44" customFormat="1" ht="14.25">
      <c r="A56" s="45">
        <v>2</v>
      </c>
      <c r="B56" s="45">
        <v>6672</v>
      </c>
      <c r="C56" s="45" t="s">
        <v>147</v>
      </c>
      <c r="D56" s="46" t="s">
        <v>75</v>
      </c>
      <c r="E56" s="47" t="s">
        <v>12</v>
      </c>
      <c r="F56" s="48">
        <v>7.11</v>
      </c>
      <c r="G56" s="48">
        <f>F56*0.3</f>
        <v>2.133</v>
      </c>
      <c r="H56" s="48">
        <v>2006</v>
      </c>
      <c r="I56" s="59" t="s">
        <v>65</v>
      </c>
      <c r="J56" s="48">
        <v>0.5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1</v>
      </c>
      <c r="Q56" s="48">
        <v>0</v>
      </c>
      <c r="R56" s="48" t="s">
        <v>45</v>
      </c>
      <c r="S56" s="50">
        <f>G56+J56+K56+L56+M56+N56+O56+P56</f>
        <v>3.633</v>
      </c>
      <c r="T56" s="48" t="s">
        <v>46</v>
      </c>
      <c r="U56" s="48" t="s">
        <v>149</v>
      </c>
      <c r="V56" s="48"/>
      <c r="W56" s="48"/>
      <c r="X56" s="46"/>
      <c r="Y56" s="51"/>
    </row>
    <row r="57" spans="1:25" s="44" customFormat="1" ht="14.25">
      <c r="A57" s="45">
        <v>3</v>
      </c>
      <c r="B57" s="45">
        <v>6709</v>
      </c>
      <c r="C57" s="45" t="s">
        <v>74</v>
      </c>
      <c r="D57" s="46" t="s">
        <v>75</v>
      </c>
      <c r="E57" s="47" t="s">
        <v>23</v>
      </c>
      <c r="F57" s="48">
        <v>7.59</v>
      </c>
      <c r="G57" s="48">
        <v>2.2769999999999997</v>
      </c>
      <c r="H57" s="48">
        <v>2013</v>
      </c>
      <c r="I57" s="49" t="s">
        <v>85</v>
      </c>
      <c r="J57" s="48">
        <v>0</v>
      </c>
      <c r="K57" s="48">
        <v>0</v>
      </c>
      <c r="L57" s="48">
        <v>0.084</v>
      </c>
      <c r="M57" s="48">
        <v>0</v>
      </c>
      <c r="N57" s="48">
        <v>0</v>
      </c>
      <c r="O57" s="48">
        <v>0</v>
      </c>
      <c r="P57" s="48">
        <v>1</v>
      </c>
      <c r="Q57" s="48">
        <v>0</v>
      </c>
      <c r="R57" s="48" t="s">
        <v>46</v>
      </c>
      <c r="S57" s="50">
        <f>G57+J57+K57+L57+M57+N57+O57+P57</f>
        <v>3.3609999999999998</v>
      </c>
      <c r="T57" s="48" t="s">
        <v>46</v>
      </c>
      <c r="U57" s="48" t="s">
        <v>58</v>
      </c>
      <c r="V57" s="48" t="s">
        <v>48</v>
      </c>
      <c r="W57" s="52" t="s">
        <v>64</v>
      </c>
      <c r="X57" s="46"/>
      <c r="Y57" s="51"/>
    </row>
    <row r="59" ht="12.75" thickBot="1"/>
    <row r="60" spans="1:25" ht="18" thickBot="1">
      <c r="A60" s="77" t="s">
        <v>106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83"/>
    </row>
    <row r="61" spans="1:25" ht="14.25">
      <c r="A61" s="28" t="s">
        <v>63</v>
      </c>
      <c r="B61" s="28" t="s">
        <v>101</v>
      </c>
      <c r="C61" s="29" t="s">
        <v>0</v>
      </c>
      <c r="D61" s="29" t="s">
        <v>1</v>
      </c>
      <c r="E61" s="29" t="s">
        <v>93</v>
      </c>
      <c r="F61" s="29" t="s">
        <v>61</v>
      </c>
      <c r="G61" s="29" t="s">
        <v>60</v>
      </c>
      <c r="H61" s="29" t="s">
        <v>36</v>
      </c>
      <c r="I61" s="29" t="s">
        <v>47</v>
      </c>
      <c r="J61" s="29" t="s">
        <v>41</v>
      </c>
      <c r="K61" s="29" t="s">
        <v>39</v>
      </c>
      <c r="L61" s="30" t="s">
        <v>62</v>
      </c>
      <c r="M61" s="29" t="s">
        <v>31</v>
      </c>
      <c r="N61" s="29" t="s">
        <v>32</v>
      </c>
      <c r="O61" s="29" t="s">
        <v>33</v>
      </c>
      <c r="P61" s="29" t="s">
        <v>34</v>
      </c>
      <c r="Q61" s="29" t="s">
        <v>35</v>
      </c>
      <c r="R61" s="29" t="s">
        <v>37</v>
      </c>
      <c r="S61" s="29" t="s">
        <v>59</v>
      </c>
      <c r="T61" s="29" t="s">
        <v>40</v>
      </c>
      <c r="U61" s="30" t="s">
        <v>42</v>
      </c>
      <c r="V61" s="30" t="s">
        <v>43</v>
      </c>
      <c r="W61" s="35" t="s">
        <v>44</v>
      </c>
      <c r="X61" s="28"/>
      <c r="Y61" s="28"/>
    </row>
    <row r="62" spans="1:25" s="44" customFormat="1" ht="14.25">
      <c r="A62" s="45">
        <v>1</v>
      </c>
      <c r="B62" s="45">
        <v>6649</v>
      </c>
      <c r="C62" s="53" t="s">
        <v>19</v>
      </c>
      <c r="D62" s="46" t="s">
        <v>20</v>
      </c>
      <c r="E62" s="47" t="s">
        <v>99</v>
      </c>
      <c r="F62" s="48">
        <v>6.98</v>
      </c>
      <c r="G62" s="48">
        <v>2.094</v>
      </c>
      <c r="H62" s="48">
        <v>1993</v>
      </c>
      <c r="I62" s="49" t="s">
        <v>79</v>
      </c>
      <c r="J62" s="48">
        <v>0</v>
      </c>
      <c r="K62" s="48">
        <v>1</v>
      </c>
      <c r="L62" s="48">
        <f>1.62+0.087</f>
        <v>1.707</v>
      </c>
      <c r="M62" s="48">
        <v>1.1</v>
      </c>
      <c r="N62" s="48">
        <v>0</v>
      </c>
      <c r="O62" s="48">
        <v>0</v>
      </c>
      <c r="P62" s="48">
        <v>0</v>
      </c>
      <c r="Q62" s="48">
        <v>0</v>
      </c>
      <c r="R62" s="48" t="s">
        <v>45</v>
      </c>
      <c r="S62" s="50">
        <f>G62+L62+M62+N62+O62+P62+Q62</f>
        <v>4.901</v>
      </c>
      <c r="T62" s="48" t="s">
        <v>46</v>
      </c>
      <c r="U62" s="54" t="s">
        <v>64</v>
      </c>
      <c r="V62" s="48"/>
      <c r="W62" s="55"/>
      <c r="X62" s="46"/>
      <c r="Y62" s="46"/>
    </row>
    <row r="63" spans="1:25" s="44" customFormat="1" ht="14.25">
      <c r="A63" s="45">
        <v>2</v>
      </c>
      <c r="B63" s="45">
        <v>6636</v>
      </c>
      <c r="C63" s="45" t="s">
        <v>132</v>
      </c>
      <c r="D63" s="46" t="s">
        <v>133</v>
      </c>
      <c r="E63" s="47" t="s">
        <v>128</v>
      </c>
      <c r="F63" s="48">
        <v>5</v>
      </c>
      <c r="G63" s="48">
        <f>F63*0.3</f>
        <v>1.5</v>
      </c>
      <c r="H63" s="48">
        <v>1991</v>
      </c>
      <c r="I63" s="49" t="s">
        <v>134</v>
      </c>
      <c r="J63" s="48">
        <v>0</v>
      </c>
      <c r="K63" s="48">
        <v>0</v>
      </c>
      <c r="L63" s="48">
        <v>2.354</v>
      </c>
      <c r="M63" s="48">
        <v>0</v>
      </c>
      <c r="N63" s="48">
        <v>0</v>
      </c>
      <c r="O63" s="48">
        <v>0.5</v>
      </c>
      <c r="P63" s="48">
        <v>0</v>
      </c>
      <c r="Q63" s="48">
        <v>0</v>
      </c>
      <c r="R63" s="48" t="s">
        <v>45</v>
      </c>
      <c r="S63" s="50">
        <f>G63+J63+K63+L63+M63+N63+O63+P63</f>
        <v>4.354</v>
      </c>
      <c r="T63" s="48" t="s">
        <v>46</v>
      </c>
      <c r="U63" s="54" t="s">
        <v>64</v>
      </c>
      <c r="V63" s="48" t="s">
        <v>51</v>
      </c>
      <c r="W63" s="46" t="s">
        <v>116</v>
      </c>
      <c r="X63" s="46"/>
      <c r="Y63" s="51"/>
    </row>
    <row r="64" spans="1:25" s="44" customFormat="1" ht="14.25">
      <c r="A64" s="45">
        <v>3</v>
      </c>
      <c r="B64" s="45">
        <v>6711</v>
      </c>
      <c r="C64" s="45" t="s">
        <v>119</v>
      </c>
      <c r="D64" s="46" t="s">
        <v>21</v>
      </c>
      <c r="E64" s="47" t="s">
        <v>3</v>
      </c>
      <c r="F64" s="48">
        <v>9</v>
      </c>
      <c r="G64" s="48">
        <f>F64*0.3</f>
        <v>2.6999999999999997</v>
      </c>
      <c r="H64" s="48">
        <v>1988</v>
      </c>
      <c r="I64" s="49" t="s">
        <v>120</v>
      </c>
      <c r="J64" s="48">
        <v>0</v>
      </c>
      <c r="K64" s="48">
        <v>0</v>
      </c>
      <c r="L64" s="48">
        <v>0.428</v>
      </c>
      <c r="M64" s="48">
        <v>0.3</v>
      </c>
      <c r="N64" s="48">
        <v>0</v>
      </c>
      <c r="O64" s="48">
        <v>0</v>
      </c>
      <c r="P64" s="48">
        <v>0</v>
      </c>
      <c r="Q64" s="48">
        <v>0</v>
      </c>
      <c r="R64" s="48" t="s">
        <v>45</v>
      </c>
      <c r="S64" s="50">
        <f>G64+J64+K64+L64+M64+N64+O64+P64</f>
        <v>3.4279999999999995</v>
      </c>
      <c r="T64" s="48" t="s">
        <v>46</v>
      </c>
      <c r="U64" s="54" t="s">
        <v>64</v>
      </c>
      <c r="V64" s="60" t="s">
        <v>86</v>
      </c>
      <c r="W64" s="48"/>
      <c r="X64" s="46"/>
      <c r="Y64" s="51"/>
    </row>
    <row r="65" spans="1:25" s="44" customFormat="1" ht="14.25">
      <c r="A65" s="45">
        <v>4</v>
      </c>
      <c r="B65" s="45">
        <v>6677</v>
      </c>
      <c r="C65" s="45" t="s">
        <v>24</v>
      </c>
      <c r="D65" s="46" t="s">
        <v>83</v>
      </c>
      <c r="E65" s="47" t="s">
        <v>13</v>
      </c>
      <c r="F65" s="48">
        <v>6.57</v>
      </c>
      <c r="G65" s="48">
        <v>1.971</v>
      </c>
      <c r="H65" s="48">
        <v>2002</v>
      </c>
      <c r="I65" s="49" t="s">
        <v>84</v>
      </c>
      <c r="J65" s="48">
        <v>0</v>
      </c>
      <c r="K65" s="48">
        <v>0</v>
      </c>
      <c r="L65" s="48">
        <v>1.867</v>
      </c>
      <c r="M65" s="48">
        <v>0</v>
      </c>
      <c r="N65" s="48">
        <v>0</v>
      </c>
      <c r="O65" s="48">
        <v>0</v>
      </c>
      <c r="P65" s="48">
        <v>1</v>
      </c>
      <c r="Q65" s="48">
        <v>0</v>
      </c>
      <c r="R65" s="48" t="s">
        <v>45</v>
      </c>
      <c r="S65" s="50">
        <f>G65+L65+M65+N65+O65+P65+Q65</f>
        <v>4.838</v>
      </c>
      <c r="T65" s="48" t="s">
        <v>148</v>
      </c>
      <c r="U65" s="54" t="s">
        <v>64</v>
      </c>
      <c r="V65" s="46" t="s">
        <v>71</v>
      </c>
      <c r="W65" s="46" t="s">
        <v>51</v>
      </c>
      <c r="X65" s="46" t="s">
        <v>53</v>
      </c>
      <c r="Y65" s="46"/>
    </row>
    <row r="66" spans="1:25" ht="14.25">
      <c r="A66" s="13"/>
      <c r="B66" s="13"/>
      <c r="C66" s="21"/>
      <c r="D66" s="14"/>
      <c r="E66" s="26"/>
      <c r="F66" s="15"/>
      <c r="G66" s="15"/>
      <c r="H66" s="15"/>
      <c r="I66" s="16"/>
      <c r="J66" s="15"/>
      <c r="K66" s="15"/>
      <c r="L66" s="15"/>
      <c r="M66" s="15"/>
      <c r="N66" s="15"/>
      <c r="O66" s="15"/>
      <c r="P66" s="15"/>
      <c r="Q66" s="15"/>
      <c r="R66" s="15"/>
      <c r="S66" s="17"/>
      <c r="T66" s="15"/>
      <c r="U66" s="20"/>
      <c r="V66" s="15"/>
      <c r="W66" s="19"/>
      <c r="X66" s="14"/>
      <c r="Y66" s="14"/>
    </row>
    <row r="67" ht="12.75" thickBot="1"/>
    <row r="68" spans="1:25" ht="18" thickBot="1">
      <c r="A68" s="77" t="s">
        <v>107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83"/>
    </row>
    <row r="69" spans="1:25" ht="14.25">
      <c r="A69" s="28" t="s">
        <v>63</v>
      </c>
      <c r="B69" s="28" t="s">
        <v>101</v>
      </c>
      <c r="C69" s="29" t="s">
        <v>0</v>
      </c>
      <c r="D69" s="29" t="s">
        <v>1</v>
      </c>
      <c r="E69" s="29" t="s">
        <v>93</v>
      </c>
      <c r="F69" s="29" t="s">
        <v>61</v>
      </c>
      <c r="G69" s="29" t="s">
        <v>60</v>
      </c>
      <c r="H69" s="29" t="s">
        <v>36</v>
      </c>
      <c r="I69" s="29" t="s">
        <v>47</v>
      </c>
      <c r="J69" s="29" t="s">
        <v>41</v>
      </c>
      <c r="K69" s="29" t="s">
        <v>39</v>
      </c>
      <c r="L69" s="30" t="s">
        <v>62</v>
      </c>
      <c r="M69" s="29" t="s">
        <v>31</v>
      </c>
      <c r="N69" s="29" t="s">
        <v>32</v>
      </c>
      <c r="O69" s="29" t="s">
        <v>33</v>
      </c>
      <c r="P69" s="29" t="s">
        <v>34</v>
      </c>
      <c r="Q69" s="29" t="s">
        <v>35</v>
      </c>
      <c r="R69" s="29" t="s">
        <v>37</v>
      </c>
      <c r="S69" s="29" t="s">
        <v>59</v>
      </c>
      <c r="T69" s="29" t="s">
        <v>40</v>
      </c>
      <c r="U69" s="30" t="s">
        <v>42</v>
      </c>
      <c r="V69" s="30" t="s">
        <v>43</v>
      </c>
      <c r="W69" s="35" t="s">
        <v>44</v>
      </c>
      <c r="X69" s="28"/>
      <c r="Y69" s="28"/>
    </row>
    <row r="70" spans="1:25" s="44" customFormat="1" ht="14.25">
      <c r="A70" s="45">
        <v>1</v>
      </c>
      <c r="B70" s="45">
        <v>6707</v>
      </c>
      <c r="C70" s="45" t="s">
        <v>25</v>
      </c>
      <c r="D70" s="46" t="s">
        <v>15</v>
      </c>
      <c r="E70" s="47" t="s">
        <v>21</v>
      </c>
      <c r="F70" s="48">
        <v>7.11</v>
      </c>
      <c r="G70" s="48">
        <v>2.133</v>
      </c>
      <c r="H70" s="48">
        <v>2003</v>
      </c>
      <c r="I70" s="49" t="s">
        <v>77</v>
      </c>
      <c r="J70" s="48">
        <v>0</v>
      </c>
      <c r="K70" s="48">
        <v>0</v>
      </c>
      <c r="L70" s="48">
        <f>0.536+0.117</f>
        <v>0.653</v>
      </c>
      <c r="M70" s="48">
        <v>0</v>
      </c>
      <c r="N70" s="48">
        <v>0</v>
      </c>
      <c r="O70" s="48">
        <v>0</v>
      </c>
      <c r="P70" s="48">
        <v>1</v>
      </c>
      <c r="Q70" s="48">
        <v>0</v>
      </c>
      <c r="R70" s="48" t="s">
        <v>45</v>
      </c>
      <c r="S70" s="50">
        <f>G70+L70+M70+N70+O70+P70+Q70</f>
        <v>3.786</v>
      </c>
      <c r="T70" s="48" t="s">
        <v>46</v>
      </c>
      <c r="U70" s="48" t="s">
        <v>53</v>
      </c>
      <c r="V70" s="48" t="s">
        <v>49</v>
      </c>
      <c r="W70" s="52" t="s">
        <v>64</v>
      </c>
      <c r="X70" s="46"/>
      <c r="Y70" s="46"/>
    </row>
    <row r="71" spans="1:25" s="44" customFormat="1" ht="14.25">
      <c r="A71" s="45">
        <v>2</v>
      </c>
      <c r="B71" s="45">
        <v>6676</v>
      </c>
      <c r="C71" s="45" t="s">
        <v>82</v>
      </c>
      <c r="D71" s="46" t="s">
        <v>17</v>
      </c>
      <c r="E71" s="47" t="s">
        <v>94</v>
      </c>
      <c r="F71" s="48">
        <v>7.89</v>
      </c>
      <c r="G71" s="48">
        <v>2.367</v>
      </c>
      <c r="H71" s="48">
        <v>2004</v>
      </c>
      <c r="I71" s="49" t="s">
        <v>56</v>
      </c>
      <c r="J71" s="48">
        <v>0.5</v>
      </c>
      <c r="K71" s="48">
        <v>0</v>
      </c>
      <c r="L71" s="48">
        <v>0.194</v>
      </c>
      <c r="M71" s="48">
        <v>0</v>
      </c>
      <c r="N71" s="48">
        <v>0</v>
      </c>
      <c r="O71" s="48">
        <v>0</v>
      </c>
      <c r="P71" s="48">
        <v>1</v>
      </c>
      <c r="Q71" s="48">
        <v>0</v>
      </c>
      <c r="R71" s="48" t="s">
        <v>45</v>
      </c>
      <c r="S71" s="50">
        <f>G71+L71+M71+N71+O71+P71+Q71</f>
        <v>3.561</v>
      </c>
      <c r="T71" s="48" t="s">
        <v>45</v>
      </c>
      <c r="U71" s="48" t="s">
        <v>53</v>
      </c>
      <c r="V71" s="52" t="s">
        <v>115</v>
      </c>
      <c r="W71" s="48" t="s">
        <v>73</v>
      </c>
      <c r="X71" s="48"/>
      <c r="Y71" s="46"/>
    </row>
    <row r="73" ht="12.75" thickBot="1"/>
    <row r="74" spans="1:25" ht="18" thickBot="1">
      <c r="A74" s="77" t="s">
        <v>108</v>
      </c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</row>
    <row r="75" spans="1:25" ht="14.25">
      <c r="A75" s="28" t="s">
        <v>63</v>
      </c>
      <c r="B75" s="28" t="s">
        <v>101</v>
      </c>
      <c r="C75" s="29" t="s">
        <v>0</v>
      </c>
      <c r="D75" s="29" t="s">
        <v>1</v>
      </c>
      <c r="E75" s="29" t="s">
        <v>93</v>
      </c>
      <c r="F75" s="29" t="s">
        <v>61</v>
      </c>
      <c r="G75" s="29" t="s">
        <v>60</v>
      </c>
      <c r="H75" s="29" t="s">
        <v>36</v>
      </c>
      <c r="I75" s="29" t="s">
        <v>47</v>
      </c>
      <c r="J75" s="29" t="s">
        <v>41</v>
      </c>
      <c r="K75" s="29" t="s">
        <v>39</v>
      </c>
      <c r="L75" s="30" t="s">
        <v>62</v>
      </c>
      <c r="M75" s="29" t="s">
        <v>31</v>
      </c>
      <c r="N75" s="29" t="s">
        <v>32</v>
      </c>
      <c r="O75" s="29" t="s">
        <v>33</v>
      </c>
      <c r="P75" s="29" t="s">
        <v>34</v>
      </c>
      <c r="Q75" s="29" t="s">
        <v>35</v>
      </c>
      <c r="R75" s="29" t="s">
        <v>37</v>
      </c>
      <c r="S75" s="29" t="s">
        <v>59</v>
      </c>
      <c r="T75" s="29" t="s">
        <v>40</v>
      </c>
      <c r="U75" s="30" t="s">
        <v>42</v>
      </c>
      <c r="V75" s="30" t="s">
        <v>43</v>
      </c>
      <c r="W75" s="35" t="s">
        <v>44</v>
      </c>
      <c r="X75" s="28"/>
      <c r="Y75" s="28"/>
    </row>
    <row r="76" spans="1:25" s="44" customFormat="1" ht="14.25">
      <c r="A76" s="45">
        <v>1</v>
      </c>
      <c r="B76" s="45">
        <v>6696</v>
      </c>
      <c r="C76" s="53" t="s">
        <v>26</v>
      </c>
      <c r="D76" s="46" t="s">
        <v>27</v>
      </c>
      <c r="E76" s="47" t="s">
        <v>12</v>
      </c>
      <c r="F76" s="48">
        <v>7</v>
      </c>
      <c r="G76" s="48">
        <v>2.1</v>
      </c>
      <c r="H76" s="48">
        <v>1993</v>
      </c>
      <c r="I76" s="49" t="s">
        <v>48</v>
      </c>
      <c r="J76" s="48">
        <v>0</v>
      </c>
      <c r="K76" s="48">
        <v>0</v>
      </c>
      <c r="L76" s="48">
        <f>1.272+0.287</f>
        <v>1.559</v>
      </c>
      <c r="M76" s="56">
        <v>0</v>
      </c>
      <c r="N76" s="48">
        <v>0</v>
      </c>
      <c r="O76" s="48">
        <v>0</v>
      </c>
      <c r="P76" s="48">
        <v>1</v>
      </c>
      <c r="Q76" s="48">
        <v>0</v>
      </c>
      <c r="R76" s="48" t="s">
        <v>46</v>
      </c>
      <c r="S76" s="50">
        <f>G76+L76+M76+N76+O76+P76+Q76</f>
        <v>4.659</v>
      </c>
      <c r="T76" s="48" t="s">
        <v>148</v>
      </c>
      <c r="U76" s="48" t="s">
        <v>48</v>
      </c>
      <c r="V76" s="48" t="s">
        <v>72</v>
      </c>
      <c r="W76" s="52"/>
      <c r="X76" s="46"/>
      <c r="Y76" s="46"/>
    </row>
    <row r="77" spans="1:25" ht="12.75" thickBo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:25" ht="18" thickBot="1">
      <c r="A78" s="77" t="s">
        <v>109</v>
      </c>
      <c r="B78" s="78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</row>
    <row r="79" spans="1:25" ht="14.25">
      <c r="A79" s="28" t="s">
        <v>63</v>
      </c>
      <c r="B79" s="28" t="s">
        <v>101</v>
      </c>
      <c r="C79" s="29" t="s">
        <v>0</v>
      </c>
      <c r="D79" s="29" t="s">
        <v>1</v>
      </c>
      <c r="E79" s="29" t="s">
        <v>93</v>
      </c>
      <c r="F79" s="29" t="s">
        <v>61</v>
      </c>
      <c r="G79" s="29" t="s">
        <v>60</v>
      </c>
      <c r="H79" s="29" t="s">
        <v>36</v>
      </c>
      <c r="I79" s="29" t="s">
        <v>47</v>
      </c>
      <c r="J79" s="29" t="s">
        <v>41</v>
      </c>
      <c r="K79" s="29" t="s">
        <v>39</v>
      </c>
      <c r="L79" s="30" t="s">
        <v>62</v>
      </c>
      <c r="M79" s="29" t="s">
        <v>31</v>
      </c>
      <c r="N79" s="29" t="s">
        <v>32</v>
      </c>
      <c r="O79" s="29" t="s">
        <v>33</v>
      </c>
      <c r="P79" s="29" t="s">
        <v>34</v>
      </c>
      <c r="Q79" s="29" t="s">
        <v>35</v>
      </c>
      <c r="R79" s="29" t="s">
        <v>37</v>
      </c>
      <c r="S79" s="29" t="s">
        <v>59</v>
      </c>
      <c r="T79" s="29" t="s">
        <v>40</v>
      </c>
      <c r="U79" s="30" t="s">
        <v>42</v>
      </c>
      <c r="V79" s="30" t="s">
        <v>43</v>
      </c>
      <c r="W79" s="35" t="s">
        <v>44</v>
      </c>
      <c r="X79" s="28"/>
      <c r="Y79" s="28"/>
    </row>
    <row r="80" spans="1:25" s="44" customFormat="1" ht="14.25">
      <c r="A80" s="45">
        <v>1</v>
      </c>
      <c r="B80" s="45">
        <v>6698</v>
      </c>
      <c r="C80" s="45" t="s">
        <v>127</v>
      </c>
      <c r="D80" s="45" t="s">
        <v>128</v>
      </c>
      <c r="E80" s="45" t="s">
        <v>129</v>
      </c>
      <c r="F80" s="56">
        <v>6.91</v>
      </c>
      <c r="G80" s="56">
        <f>F80*0.3</f>
        <v>2.073</v>
      </c>
      <c r="H80" s="56">
        <v>2015</v>
      </c>
      <c r="I80" s="59" t="s">
        <v>71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1</v>
      </c>
      <c r="Q80" s="56">
        <v>0</v>
      </c>
      <c r="R80" s="56" t="s">
        <v>45</v>
      </c>
      <c r="S80" s="61">
        <f>G80+J80+K80+L80+M80+N80+O80+P80</f>
        <v>3.073</v>
      </c>
      <c r="T80" s="56" t="s">
        <v>46</v>
      </c>
      <c r="U80" s="56" t="s">
        <v>71</v>
      </c>
      <c r="V80" s="56"/>
      <c r="W80" s="57"/>
      <c r="X80" s="45"/>
      <c r="Y80" s="62"/>
    </row>
    <row r="81" spans="1:25" s="44" customFormat="1" ht="15" thickBot="1">
      <c r="A81" s="45">
        <v>2</v>
      </c>
      <c r="B81" s="45">
        <v>6705</v>
      </c>
      <c r="C81" s="45" t="s">
        <v>10</v>
      </c>
      <c r="D81" s="46" t="s">
        <v>11</v>
      </c>
      <c r="E81" s="47" t="s">
        <v>12</v>
      </c>
      <c r="F81" s="56">
        <v>5</v>
      </c>
      <c r="G81" s="48">
        <v>1.5</v>
      </c>
      <c r="H81" s="48">
        <v>1998</v>
      </c>
      <c r="I81" s="49" t="s">
        <v>55</v>
      </c>
      <c r="J81" s="48">
        <v>0</v>
      </c>
      <c r="K81" s="48">
        <v>0</v>
      </c>
      <c r="L81" s="48">
        <f>1.399+0.171</f>
        <v>1.57</v>
      </c>
      <c r="M81" s="48">
        <v>0.6</v>
      </c>
      <c r="N81" s="48">
        <v>0</v>
      </c>
      <c r="O81" s="48">
        <v>0</v>
      </c>
      <c r="P81" s="48">
        <v>0</v>
      </c>
      <c r="Q81" s="48">
        <v>0</v>
      </c>
      <c r="R81" s="48" t="s">
        <v>46</v>
      </c>
      <c r="S81" s="50">
        <f>G81+L81+M81+N81+O81+P81+Q81</f>
        <v>3.6700000000000004</v>
      </c>
      <c r="T81" s="48" t="s">
        <v>45</v>
      </c>
      <c r="U81" s="56" t="s">
        <v>71</v>
      </c>
      <c r="V81" s="56"/>
      <c r="W81" s="52"/>
      <c r="X81" s="48"/>
      <c r="Y81" s="48"/>
    </row>
    <row r="82" spans="1:25" ht="18" thickBot="1">
      <c r="A82" s="77" t="s">
        <v>110</v>
      </c>
      <c r="B82" s="78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</row>
    <row r="83" spans="1:25" ht="14.25">
      <c r="A83" s="28" t="s">
        <v>63</v>
      </c>
      <c r="B83" s="28" t="s">
        <v>101</v>
      </c>
      <c r="C83" s="29" t="s">
        <v>0</v>
      </c>
      <c r="D83" s="29" t="s">
        <v>1</v>
      </c>
      <c r="E83" s="29" t="s">
        <v>93</v>
      </c>
      <c r="F83" s="29" t="s">
        <v>61</v>
      </c>
      <c r="G83" s="29" t="s">
        <v>60</v>
      </c>
      <c r="H83" s="29" t="s">
        <v>36</v>
      </c>
      <c r="I83" s="29" t="s">
        <v>47</v>
      </c>
      <c r="J83" s="29" t="s">
        <v>41</v>
      </c>
      <c r="K83" s="29" t="s">
        <v>39</v>
      </c>
      <c r="L83" s="30" t="s">
        <v>62</v>
      </c>
      <c r="M83" s="29" t="s">
        <v>31</v>
      </c>
      <c r="N83" s="29" t="s">
        <v>32</v>
      </c>
      <c r="O83" s="29" t="s">
        <v>33</v>
      </c>
      <c r="P83" s="29" t="s">
        <v>34</v>
      </c>
      <c r="Q83" s="29" t="s">
        <v>35</v>
      </c>
      <c r="R83" s="29" t="s">
        <v>37</v>
      </c>
      <c r="S83" s="29" t="s">
        <v>59</v>
      </c>
      <c r="T83" s="29" t="s">
        <v>40</v>
      </c>
      <c r="U83" s="30" t="s">
        <v>42</v>
      </c>
      <c r="V83" s="30" t="s">
        <v>43</v>
      </c>
      <c r="W83" s="35" t="s">
        <v>44</v>
      </c>
      <c r="X83" s="28"/>
      <c r="Y83" s="28"/>
    </row>
    <row r="84" spans="1:25" s="44" customFormat="1" ht="14.25">
      <c r="A84" s="45">
        <v>1</v>
      </c>
      <c r="B84" s="45">
        <v>6693</v>
      </c>
      <c r="C84" s="45" t="s">
        <v>6</v>
      </c>
      <c r="D84" s="46" t="s">
        <v>7</v>
      </c>
      <c r="E84" s="47" t="s">
        <v>13</v>
      </c>
      <c r="F84" s="56">
        <v>5</v>
      </c>
      <c r="G84" s="48">
        <v>1.5</v>
      </c>
      <c r="H84" s="48">
        <v>1994</v>
      </c>
      <c r="I84" s="49" t="s">
        <v>66</v>
      </c>
      <c r="J84" s="48">
        <v>0</v>
      </c>
      <c r="K84" s="48">
        <v>0</v>
      </c>
      <c r="L84" s="48">
        <f>1.682+0.311</f>
        <v>1.9929999999999999</v>
      </c>
      <c r="M84" s="48">
        <v>1.1</v>
      </c>
      <c r="N84" s="48">
        <v>0</v>
      </c>
      <c r="O84" s="48">
        <v>0</v>
      </c>
      <c r="P84" s="48">
        <v>1</v>
      </c>
      <c r="Q84" s="48">
        <v>0</v>
      </c>
      <c r="R84" s="48" t="s">
        <v>46</v>
      </c>
      <c r="S84" s="50">
        <f>G84+L84+M84+N84+O84+P84+Q84</f>
        <v>5.593</v>
      </c>
      <c r="T84" s="48" t="s">
        <v>46</v>
      </c>
      <c r="U84" s="56" t="s">
        <v>153</v>
      </c>
      <c r="V84" s="56" t="s">
        <v>51</v>
      </c>
      <c r="W84" s="56" t="s">
        <v>64</v>
      </c>
      <c r="X84" s="46"/>
      <c r="Y84" s="46"/>
    </row>
    <row r="85" ht="12.75" thickBot="1"/>
    <row r="86" spans="1:25" ht="18" thickBot="1">
      <c r="A86" s="77" t="s">
        <v>111</v>
      </c>
      <c r="B86" s="78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80"/>
    </row>
    <row r="87" spans="1:25" ht="14.25">
      <c r="A87" s="28" t="s">
        <v>63</v>
      </c>
      <c r="B87" s="28" t="s">
        <v>101</v>
      </c>
      <c r="C87" s="29" t="s">
        <v>0</v>
      </c>
      <c r="D87" s="29" t="s">
        <v>1</v>
      </c>
      <c r="E87" s="29" t="s">
        <v>93</v>
      </c>
      <c r="F87" s="29" t="s">
        <v>61</v>
      </c>
      <c r="G87" s="29" t="s">
        <v>60</v>
      </c>
      <c r="H87" s="29" t="s">
        <v>36</v>
      </c>
      <c r="I87" s="29" t="s">
        <v>47</v>
      </c>
      <c r="J87" s="29" t="s">
        <v>41</v>
      </c>
      <c r="K87" s="29" t="s">
        <v>39</v>
      </c>
      <c r="L87" s="30" t="s">
        <v>62</v>
      </c>
      <c r="M87" s="29" t="s">
        <v>31</v>
      </c>
      <c r="N87" s="29" t="s">
        <v>32</v>
      </c>
      <c r="O87" s="29" t="s">
        <v>33</v>
      </c>
      <c r="P87" s="29" t="s">
        <v>34</v>
      </c>
      <c r="Q87" s="29" t="s">
        <v>35</v>
      </c>
      <c r="R87" s="29" t="s">
        <v>37</v>
      </c>
      <c r="S87" s="29" t="s">
        <v>59</v>
      </c>
      <c r="T87" s="29" t="s">
        <v>40</v>
      </c>
      <c r="U87" s="30" t="s">
        <v>42</v>
      </c>
      <c r="V87" s="30" t="s">
        <v>43</v>
      </c>
      <c r="W87" s="35" t="s">
        <v>44</v>
      </c>
      <c r="X87" s="28"/>
      <c r="Y87" s="28"/>
    </row>
    <row r="88" spans="1:25" s="44" customFormat="1" ht="14.25">
      <c r="A88" s="45">
        <v>1</v>
      </c>
      <c r="B88" s="45">
        <v>6674</v>
      </c>
      <c r="C88" s="45" t="s">
        <v>140</v>
      </c>
      <c r="D88" s="46" t="s">
        <v>22</v>
      </c>
      <c r="E88" s="47" t="s">
        <v>141</v>
      </c>
      <c r="F88" s="48">
        <v>6.915</v>
      </c>
      <c r="G88" s="48">
        <f>F88*0.3</f>
        <v>2.0745</v>
      </c>
      <c r="H88" s="48">
        <v>2001</v>
      </c>
      <c r="I88" s="49" t="s">
        <v>142</v>
      </c>
      <c r="J88" s="48">
        <v>0</v>
      </c>
      <c r="K88" s="48">
        <v>0</v>
      </c>
      <c r="L88" s="48">
        <v>1.262</v>
      </c>
      <c r="M88" s="48">
        <v>0</v>
      </c>
      <c r="N88" s="48">
        <v>2</v>
      </c>
      <c r="O88" s="48">
        <v>0</v>
      </c>
      <c r="P88" s="48">
        <v>1</v>
      </c>
      <c r="Q88" s="48">
        <v>0</v>
      </c>
      <c r="R88" s="48" t="s">
        <v>45</v>
      </c>
      <c r="S88" s="50">
        <f>G88+J88+K88+L88+M88+N88+O88+P88</f>
        <v>6.3365</v>
      </c>
      <c r="T88" s="48" t="s">
        <v>46</v>
      </c>
      <c r="U88" s="48" t="s">
        <v>51</v>
      </c>
      <c r="V88" s="48" t="s">
        <v>73</v>
      </c>
      <c r="W88" s="48"/>
      <c r="X88" s="46"/>
      <c r="Y88" s="51"/>
    </row>
    <row r="89" spans="1:25" s="44" customFormat="1" ht="14.25">
      <c r="A89" s="45">
        <v>2</v>
      </c>
      <c r="B89" s="45">
        <v>6669</v>
      </c>
      <c r="C89" s="53" t="s">
        <v>69</v>
      </c>
      <c r="D89" s="46" t="s">
        <v>70</v>
      </c>
      <c r="E89" s="47" t="s">
        <v>11</v>
      </c>
      <c r="F89" s="48">
        <v>7.45</v>
      </c>
      <c r="G89" s="48">
        <v>2.235</v>
      </c>
      <c r="H89" s="48">
        <v>1995</v>
      </c>
      <c r="I89" s="49" t="s">
        <v>152</v>
      </c>
      <c r="J89" s="48">
        <v>0</v>
      </c>
      <c r="K89" s="48">
        <v>0</v>
      </c>
      <c r="L89" s="48">
        <f>2.362+0.25</f>
        <v>2.612</v>
      </c>
      <c r="M89" s="48">
        <v>0.3</v>
      </c>
      <c r="N89" s="48">
        <v>0</v>
      </c>
      <c r="O89" s="48">
        <v>0</v>
      </c>
      <c r="P89" s="48">
        <v>0</v>
      </c>
      <c r="Q89" s="48">
        <v>0</v>
      </c>
      <c r="R89" s="48" t="s">
        <v>45</v>
      </c>
      <c r="S89" s="50">
        <f>G89+L89+M89+N89+O89+P89+Q89</f>
        <v>5.146999999999999</v>
      </c>
      <c r="T89" s="48" t="s">
        <v>46</v>
      </c>
      <c r="U89" s="48" t="s">
        <v>51</v>
      </c>
      <c r="V89" s="52" t="s">
        <v>64</v>
      </c>
      <c r="W89" s="48" t="s">
        <v>50</v>
      </c>
      <c r="X89" s="46"/>
      <c r="Y89" s="46"/>
    </row>
    <row r="90" spans="1:25" s="44" customFormat="1" ht="14.25">
      <c r="A90" s="45">
        <v>3</v>
      </c>
      <c r="B90" s="45">
        <v>6643</v>
      </c>
      <c r="C90" s="45" t="s">
        <v>4</v>
      </c>
      <c r="D90" s="46" t="s">
        <v>5</v>
      </c>
      <c r="E90" s="47" t="s">
        <v>100</v>
      </c>
      <c r="F90" s="48">
        <v>6.6</v>
      </c>
      <c r="G90" s="48">
        <v>1.98</v>
      </c>
      <c r="H90" s="48">
        <v>1996</v>
      </c>
      <c r="I90" s="49" t="s">
        <v>114</v>
      </c>
      <c r="J90" s="48">
        <v>0</v>
      </c>
      <c r="K90" s="48">
        <v>0</v>
      </c>
      <c r="L90" s="48">
        <f>1.993+0.169</f>
        <v>2.162</v>
      </c>
      <c r="M90" s="48">
        <v>0.3</v>
      </c>
      <c r="N90" s="48">
        <v>0</v>
      </c>
      <c r="O90" s="48">
        <v>0</v>
      </c>
      <c r="P90" s="48">
        <v>0</v>
      </c>
      <c r="Q90" s="48">
        <v>0</v>
      </c>
      <c r="R90" s="48" t="s">
        <v>45</v>
      </c>
      <c r="S90" s="50">
        <f>G90+L90+M90+N90+O90+P90+Q90</f>
        <v>4.441999999999999</v>
      </c>
      <c r="T90" s="48" t="s">
        <v>46</v>
      </c>
      <c r="U90" s="48" t="s">
        <v>51</v>
      </c>
      <c r="V90" s="48"/>
      <c r="W90" s="58"/>
      <c r="X90" s="46"/>
      <c r="Y90" s="46"/>
    </row>
    <row r="91" spans="1:25" s="44" customFormat="1" ht="14.25">
      <c r="A91" s="45">
        <v>4</v>
      </c>
      <c r="B91" s="45">
        <v>6714</v>
      </c>
      <c r="C91" s="45" t="s">
        <v>80</v>
      </c>
      <c r="D91" s="46" t="s">
        <v>22</v>
      </c>
      <c r="E91" s="47" t="s">
        <v>3</v>
      </c>
      <c r="F91" s="48">
        <v>7.45</v>
      </c>
      <c r="G91" s="48">
        <v>2.235</v>
      </c>
      <c r="H91" s="48">
        <v>1994</v>
      </c>
      <c r="I91" s="49" t="s">
        <v>81</v>
      </c>
      <c r="J91" s="48">
        <v>0</v>
      </c>
      <c r="K91" s="48">
        <v>0</v>
      </c>
      <c r="L91" s="48">
        <f>0.116+0.87</f>
        <v>0.986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 t="s">
        <v>45</v>
      </c>
      <c r="S91" s="50">
        <f>G91+L91+M91+N91+O91+P91+Q91</f>
        <v>3.221</v>
      </c>
      <c r="T91" s="48" t="s">
        <v>46</v>
      </c>
      <c r="U91" s="48" t="s">
        <v>51</v>
      </c>
      <c r="V91" s="48" t="s">
        <v>76</v>
      </c>
      <c r="W91" s="52"/>
      <c r="X91" s="46"/>
      <c r="Y91" s="46"/>
    </row>
    <row r="92" spans="1:25" s="44" customFormat="1" ht="14.25">
      <c r="A92" s="45">
        <v>5</v>
      </c>
      <c r="B92" s="45">
        <v>6642</v>
      </c>
      <c r="C92" s="45" t="s">
        <v>124</v>
      </c>
      <c r="D92" s="45" t="s">
        <v>125</v>
      </c>
      <c r="E92" s="45" t="s">
        <v>126</v>
      </c>
      <c r="F92" s="56">
        <v>7.24</v>
      </c>
      <c r="G92" s="56">
        <f>F92*0.3</f>
        <v>2.172</v>
      </c>
      <c r="H92" s="56">
        <v>2003</v>
      </c>
      <c r="I92" s="59" t="s">
        <v>65</v>
      </c>
      <c r="J92" s="56">
        <v>0.5</v>
      </c>
      <c r="K92" s="56">
        <v>1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 t="s">
        <v>45</v>
      </c>
      <c r="S92" s="61">
        <f>G92+J92+K92+L92+M92+N92+O92+P92</f>
        <v>3.672</v>
      </c>
      <c r="T92" s="56" t="s">
        <v>46</v>
      </c>
      <c r="U92" s="56" t="s">
        <v>51</v>
      </c>
      <c r="V92" s="56" t="s">
        <v>64</v>
      </c>
      <c r="W92" s="57" t="s">
        <v>73</v>
      </c>
      <c r="X92" s="45" t="s">
        <v>116</v>
      </c>
      <c r="Y92" s="62"/>
    </row>
    <row r="93" spans="1:25" s="44" customFormat="1" ht="14.25">
      <c r="A93" s="45">
        <v>6</v>
      </c>
      <c r="B93" s="45">
        <v>6637</v>
      </c>
      <c r="C93" s="45" t="s">
        <v>130</v>
      </c>
      <c r="D93" s="45" t="s">
        <v>131</v>
      </c>
      <c r="E93" s="45" t="s">
        <v>12</v>
      </c>
      <c r="F93" s="56">
        <v>5</v>
      </c>
      <c r="G93" s="56">
        <f>F93*0.3</f>
        <v>1.5</v>
      </c>
      <c r="H93" s="56">
        <v>2014</v>
      </c>
      <c r="I93" s="59" t="s">
        <v>71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 t="s">
        <v>45</v>
      </c>
      <c r="S93" s="61">
        <f>G93+J93+K93+L93+M93+N93+O93+P93</f>
        <v>1.5</v>
      </c>
      <c r="T93" s="56" t="s">
        <v>46</v>
      </c>
      <c r="U93" s="56" t="s">
        <v>51</v>
      </c>
      <c r="V93" s="56" t="s">
        <v>64</v>
      </c>
      <c r="W93" s="56" t="s">
        <v>71</v>
      </c>
      <c r="X93" s="45"/>
      <c r="Y93" s="45"/>
    </row>
    <row r="94" ht="12.75" thickBot="1"/>
    <row r="95" spans="1:25" ht="18" thickBot="1">
      <c r="A95" s="77" t="s">
        <v>112</v>
      </c>
      <c r="B95" s="78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80"/>
    </row>
    <row r="96" spans="1:25" ht="14.25">
      <c r="A96" s="28" t="s">
        <v>63</v>
      </c>
      <c r="B96" s="28" t="s">
        <v>101</v>
      </c>
      <c r="C96" s="29" t="s">
        <v>0</v>
      </c>
      <c r="D96" s="29" t="s">
        <v>1</v>
      </c>
      <c r="E96" s="29" t="s">
        <v>93</v>
      </c>
      <c r="F96" s="29" t="s">
        <v>61</v>
      </c>
      <c r="G96" s="29" t="s">
        <v>60</v>
      </c>
      <c r="H96" s="29" t="s">
        <v>36</v>
      </c>
      <c r="I96" s="29" t="s">
        <v>47</v>
      </c>
      <c r="J96" s="29" t="s">
        <v>41</v>
      </c>
      <c r="K96" s="29" t="s">
        <v>39</v>
      </c>
      <c r="L96" s="30" t="s">
        <v>62</v>
      </c>
      <c r="M96" s="29" t="s">
        <v>31</v>
      </c>
      <c r="N96" s="29" t="s">
        <v>32</v>
      </c>
      <c r="O96" s="29" t="s">
        <v>33</v>
      </c>
      <c r="P96" s="29" t="s">
        <v>34</v>
      </c>
      <c r="Q96" s="29" t="s">
        <v>35</v>
      </c>
      <c r="R96" s="29" t="s">
        <v>37</v>
      </c>
      <c r="S96" s="29" t="s">
        <v>59</v>
      </c>
      <c r="T96" s="29" t="s">
        <v>40</v>
      </c>
      <c r="U96" s="30" t="s">
        <v>42</v>
      </c>
      <c r="V96" s="30" t="s">
        <v>43</v>
      </c>
      <c r="W96" s="35" t="s">
        <v>44</v>
      </c>
      <c r="X96" s="28"/>
      <c r="Y96" s="28"/>
    </row>
    <row r="97" spans="1:25" s="44" customFormat="1" ht="14.25">
      <c r="A97" s="45">
        <v>1</v>
      </c>
      <c r="B97" s="45">
        <v>6680</v>
      </c>
      <c r="C97" s="53" t="s">
        <v>8</v>
      </c>
      <c r="D97" s="46" t="s">
        <v>9</v>
      </c>
      <c r="E97" s="47" t="s">
        <v>95</v>
      </c>
      <c r="F97" s="48">
        <v>7.05</v>
      </c>
      <c r="G97" s="48">
        <v>2.115</v>
      </c>
      <c r="H97" s="48">
        <v>1994</v>
      </c>
      <c r="I97" s="49" t="s">
        <v>57</v>
      </c>
      <c r="J97" s="48">
        <v>0</v>
      </c>
      <c r="K97" s="48">
        <v>0</v>
      </c>
      <c r="L97" s="48">
        <f>3.148+0.337</f>
        <v>3.4850000000000003</v>
      </c>
      <c r="M97" s="48">
        <v>0.3</v>
      </c>
      <c r="N97" s="48">
        <v>0</v>
      </c>
      <c r="O97" s="48">
        <v>0</v>
      </c>
      <c r="P97" s="48">
        <v>1</v>
      </c>
      <c r="Q97" s="48">
        <v>0</v>
      </c>
      <c r="R97" s="48" t="s">
        <v>45</v>
      </c>
      <c r="S97" s="50">
        <f>G97+L97+M97+N97+O97+P97+Q97</f>
        <v>6.9</v>
      </c>
      <c r="T97" s="48" t="s">
        <v>46</v>
      </c>
      <c r="U97" s="54" t="s">
        <v>73</v>
      </c>
      <c r="V97" s="54" t="s">
        <v>64</v>
      </c>
      <c r="W97" s="52"/>
      <c r="X97" s="46"/>
      <c r="Y97" s="46"/>
    </row>
    <row r="98" spans="1:25" ht="14.25">
      <c r="A98" s="45">
        <v>2</v>
      </c>
      <c r="B98" s="45">
        <v>6701</v>
      </c>
      <c r="C98" s="45" t="s">
        <v>28</v>
      </c>
      <c r="D98" s="46" t="s">
        <v>23</v>
      </c>
      <c r="E98" s="47" t="s">
        <v>96</v>
      </c>
      <c r="F98" s="48">
        <v>5.26</v>
      </c>
      <c r="G98" s="48">
        <v>1.5779999999999998</v>
      </c>
      <c r="H98" s="48">
        <v>1995</v>
      </c>
      <c r="I98" s="49" t="s">
        <v>78</v>
      </c>
      <c r="J98" s="48">
        <v>0</v>
      </c>
      <c r="K98" s="48">
        <v>0</v>
      </c>
      <c r="L98" s="48">
        <v>3.36</v>
      </c>
      <c r="M98" s="48">
        <v>0.3</v>
      </c>
      <c r="N98" s="48">
        <v>0</v>
      </c>
      <c r="O98" s="48">
        <v>0</v>
      </c>
      <c r="P98" s="48">
        <v>1</v>
      </c>
      <c r="Q98" s="48">
        <v>0</v>
      </c>
      <c r="R98" s="48" t="s">
        <v>45</v>
      </c>
      <c r="S98" s="50">
        <f>G98+L98+M98+N98+O98+P98+Q98</f>
        <v>6.2379999999999995</v>
      </c>
      <c r="T98" s="48" t="s">
        <v>46</v>
      </c>
      <c r="U98" s="56" t="s">
        <v>73</v>
      </c>
      <c r="V98" s="56" t="s">
        <v>64</v>
      </c>
      <c r="W98" s="57" t="s">
        <v>54</v>
      </c>
      <c r="X98" s="13" t="s">
        <v>150</v>
      </c>
      <c r="Y98" s="14"/>
    </row>
    <row r="99" spans="1:25" s="44" customFormat="1" ht="14.25">
      <c r="A99" s="45">
        <v>3</v>
      </c>
      <c r="B99" s="45">
        <v>6655</v>
      </c>
      <c r="C99" s="45" t="s">
        <v>135</v>
      </c>
      <c r="D99" s="46" t="s">
        <v>136</v>
      </c>
      <c r="E99" s="47" t="s">
        <v>3</v>
      </c>
      <c r="F99" s="48">
        <v>7.08</v>
      </c>
      <c r="G99" s="48">
        <f>F99*0.3</f>
        <v>2.124</v>
      </c>
      <c r="H99" s="48">
        <v>2008</v>
      </c>
      <c r="I99" s="49" t="s">
        <v>57</v>
      </c>
      <c r="J99" s="48">
        <v>0</v>
      </c>
      <c r="K99" s="48">
        <v>0</v>
      </c>
      <c r="L99" s="48">
        <v>2.297</v>
      </c>
      <c r="M99" s="48">
        <v>0</v>
      </c>
      <c r="N99" s="48">
        <v>0</v>
      </c>
      <c r="O99" s="48">
        <v>0</v>
      </c>
      <c r="P99" s="48">
        <v>1</v>
      </c>
      <c r="Q99" s="48">
        <v>0</v>
      </c>
      <c r="R99" s="48" t="s">
        <v>45</v>
      </c>
      <c r="S99" s="50">
        <f>G99+J99+K99+L99+M99+N99+O99+P99</f>
        <v>5.421</v>
      </c>
      <c r="T99" s="48" t="s">
        <v>46</v>
      </c>
      <c r="U99" s="48" t="s">
        <v>73</v>
      </c>
      <c r="V99" s="48"/>
      <c r="W99" s="48"/>
      <c r="X99" s="46"/>
      <c r="Y99" s="51"/>
    </row>
    <row r="100" spans="1:25" s="44" customFormat="1" ht="14.25">
      <c r="A100" s="45">
        <v>4</v>
      </c>
      <c r="B100" s="45">
        <v>6632</v>
      </c>
      <c r="C100" s="45" t="s">
        <v>67</v>
      </c>
      <c r="D100" s="46" t="s">
        <v>3</v>
      </c>
      <c r="E100" s="47" t="s">
        <v>21</v>
      </c>
      <c r="F100" s="48">
        <v>6.58</v>
      </c>
      <c r="G100" s="48">
        <v>1.974</v>
      </c>
      <c r="H100" s="48">
        <v>1999</v>
      </c>
      <c r="I100" s="49" t="s">
        <v>57</v>
      </c>
      <c r="J100" s="48">
        <v>0</v>
      </c>
      <c r="K100" s="48">
        <v>0</v>
      </c>
      <c r="L100" s="56">
        <f>0.562+0.5</f>
        <v>1.062</v>
      </c>
      <c r="M100" s="48">
        <v>0</v>
      </c>
      <c r="N100" s="48">
        <v>0</v>
      </c>
      <c r="O100" s="48">
        <v>0</v>
      </c>
      <c r="P100" s="48">
        <v>1</v>
      </c>
      <c r="Q100" s="48">
        <v>0</v>
      </c>
      <c r="R100" s="48" t="s">
        <v>45</v>
      </c>
      <c r="S100" s="50">
        <f>G100+L100+M100+N100+O100+P100+Q100</f>
        <v>4.036</v>
      </c>
      <c r="T100" s="56" t="s">
        <v>46</v>
      </c>
      <c r="U100" s="48" t="s">
        <v>57</v>
      </c>
      <c r="V100" s="48"/>
      <c r="W100" s="52"/>
      <c r="X100" s="46"/>
      <c r="Y100" s="46"/>
    </row>
    <row r="101" spans="1:25" s="44" customFormat="1" ht="14.25">
      <c r="A101" s="45">
        <v>5</v>
      </c>
      <c r="B101" s="45">
        <v>6652</v>
      </c>
      <c r="C101" s="45" t="s">
        <v>2</v>
      </c>
      <c r="D101" s="46" t="s">
        <v>3</v>
      </c>
      <c r="E101" s="47" t="s">
        <v>98</v>
      </c>
      <c r="F101" s="48">
        <v>6.27</v>
      </c>
      <c r="G101" s="48">
        <v>1.8809999999999998</v>
      </c>
      <c r="H101" s="48">
        <v>2010</v>
      </c>
      <c r="I101" s="49" t="s">
        <v>68</v>
      </c>
      <c r="J101" s="48">
        <v>0</v>
      </c>
      <c r="K101" s="48">
        <v>0</v>
      </c>
      <c r="L101" s="48">
        <f>0.608+0.36</f>
        <v>0.968</v>
      </c>
      <c r="M101" s="48">
        <v>0</v>
      </c>
      <c r="N101" s="48">
        <v>0</v>
      </c>
      <c r="O101" s="48">
        <v>0</v>
      </c>
      <c r="P101" s="48">
        <v>1</v>
      </c>
      <c r="Q101" s="48">
        <v>0</v>
      </c>
      <c r="R101" s="48" t="s">
        <v>46</v>
      </c>
      <c r="S101" s="50">
        <f>G101+L101+M101+N101+O101+P101+Q101</f>
        <v>3.8489999999999998</v>
      </c>
      <c r="T101" s="48" t="s">
        <v>46</v>
      </c>
      <c r="U101" s="54" t="s">
        <v>73</v>
      </c>
      <c r="V101" s="54" t="s">
        <v>64</v>
      </c>
      <c r="W101" s="52" t="s">
        <v>52</v>
      </c>
      <c r="X101" s="47" t="s">
        <v>54</v>
      </c>
      <c r="Y101" s="46"/>
    </row>
    <row r="102" spans="1:25" s="44" customFormat="1" ht="14.25">
      <c r="A102" s="45">
        <v>6</v>
      </c>
      <c r="B102" s="45">
        <v>6712</v>
      </c>
      <c r="C102" s="45" t="s">
        <v>143</v>
      </c>
      <c r="D102" s="46" t="s">
        <v>144</v>
      </c>
      <c r="E102" s="47" t="s">
        <v>13</v>
      </c>
      <c r="F102" s="48">
        <v>5.94</v>
      </c>
      <c r="G102" s="48">
        <f>F102*0.3</f>
        <v>1.782</v>
      </c>
      <c r="H102" s="48">
        <v>2008</v>
      </c>
      <c r="I102" s="49" t="s">
        <v>145</v>
      </c>
      <c r="J102" s="48">
        <v>0</v>
      </c>
      <c r="K102" s="48">
        <v>0</v>
      </c>
      <c r="L102" s="48">
        <v>0.237</v>
      </c>
      <c r="M102" s="48">
        <v>0</v>
      </c>
      <c r="N102" s="48">
        <v>0</v>
      </c>
      <c r="O102" s="48">
        <v>0</v>
      </c>
      <c r="P102" s="48">
        <v>1</v>
      </c>
      <c r="Q102" s="48">
        <v>0</v>
      </c>
      <c r="R102" s="48" t="s">
        <v>45</v>
      </c>
      <c r="S102" s="50">
        <f>G102+J102+K102+L102+M102+N102+O102+P102</f>
        <v>3.019</v>
      </c>
      <c r="T102" s="48" t="s">
        <v>46</v>
      </c>
      <c r="U102" s="48" t="s">
        <v>73</v>
      </c>
      <c r="V102" s="48"/>
      <c r="W102" s="48"/>
      <c r="X102" s="46"/>
      <c r="Y102" s="51"/>
    </row>
    <row r="103" spans="1:25" s="44" customFormat="1" ht="14.25">
      <c r="A103" s="45">
        <v>7</v>
      </c>
      <c r="B103" s="45">
        <v>6662</v>
      </c>
      <c r="C103" s="45" t="s">
        <v>146</v>
      </c>
      <c r="D103" s="46" t="s">
        <v>94</v>
      </c>
      <c r="E103" s="47" t="s">
        <v>99</v>
      </c>
      <c r="F103" s="48">
        <v>7.02</v>
      </c>
      <c r="G103" s="48">
        <f>F103*0.3</f>
        <v>2.106</v>
      </c>
      <c r="H103" s="48">
        <v>1995</v>
      </c>
      <c r="I103" s="49" t="s">
        <v>145</v>
      </c>
      <c r="J103" s="48">
        <v>0.5</v>
      </c>
      <c r="K103" s="48">
        <v>1</v>
      </c>
      <c r="L103" s="48">
        <v>0</v>
      </c>
      <c r="M103" s="48">
        <v>0</v>
      </c>
      <c r="N103" s="48">
        <v>0</v>
      </c>
      <c r="O103" s="48">
        <v>0</v>
      </c>
      <c r="P103" s="48">
        <v>1</v>
      </c>
      <c r="Q103" s="48">
        <v>0</v>
      </c>
      <c r="R103" s="48" t="s">
        <v>45</v>
      </c>
      <c r="S103" s="50">
        <f>G103+J103+K103+L103+M103+N103+O103+P103</f>
        <v>4.606</v>
      </c>
      <c r="T103" s="48" t="s">
        <v>45</v>
      </c>
      <c r="U103" s="48" t="s">
        <v>73</v>
      </c>
      <c r="V103" s="54" t="s">
        <v>64</v>
      </c>
      <c r="W103" s="48"/>
      <c r="X103" s="46"/>
      <c r="Y103" s="51"/>
    </row>
    <row r="104" ht="12.75" thickBot="1"/>
    <row r="105" spans="1:25" ht="18" thickBot="1">
      <c r="A105" s="77" t="s">
        <v>113</v>
      </c>
      <c r="B105" s="78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36"/>
    </row>
    <row r="106" spans="1:25" ht="14.25">
      <c r="A106" s="28" t="s">
        <v>63</v>
      </c>
      <c r="B106" s="28" t="s">
        <v>101</v>
      </c>
      <c r="C106" s="29" t="s">
        <v>0</v>
      </c>
      <c r="D106" s="29" t="s">
        <v>1</v>
      </c>
      <c r="E106" s="29" t="s">
        <v>93</v>
      </c>
      <c r="F106" s="29" t="s">
        <v>61</v>
      </c>
      <c r="G106" s="29" t="s">
        <v>60</v>
      </c>
      <c r="H106" s="29" t="s">
        <v>36</v>
      </c>
      <c r="I106" s="29" t="s">
        <v>47</v>
      </c>
      <c r="J106" s="29" t="s">
        <v>41</v>
      </c>
      <c r="K106" s="29" t="s">
        <v>39</v>
      </c>
      <c r="L106" s="29" t="s">
        <v>31</v>
      </c>
      <c r="M106" s="29" t="s">
        <v>32</v>
      </c>
      <c r="N106" s="29" t="s">
        <v>33</v>
      </c>
      <c r="O106" s="29" t="s">
        <v>34</v>
      </c>
      <c r="P106" s="29" t="s">
        <v>35</v>
      </c>
      <c r="Q106" s="29" t="s">
        <v>37</v>
      </c>
      <c r="R106" s="29" t="s">
        <v>38</v>
      </c>
      <c r="S106" s="29" t="s">
        <v>59</v>
      </c>
      <c r="T106" s="29" t="s">
        <v>40</v>
      </c>
      <c r="U106" s="30" t="s">
        <v>42</v>
      </c>
      <c r="V106" s="30" t="s">
        <v>43</v>
      </c>
      <c r="W106" s="35" t="s">
        <v>44</v>
      </c>
      <c r="X106" s="35" t="s">
        <v>90</v>
      </c>
      <c r="Y106" s="35" t="s">
        <v>91</v>
      </c>
    </row>
    <row r="107" spans="1:25" s="44" customFormat="1" ht="21" customHeight="1">
      <c r="A107" s="45">
        <v>1</v>
      </c>
      <c r="B107" s="45">
        <v>6674</v>
      </c>
      <c r="C107" s="45" t="s">
        <v>140</v>
      </c>
      <c r="D107" s="45" t="s">
        <v>22</v>
      </c>
      <c r="E107" s="45" t="s">
        <v>141</v>
      </c>
      <c r="F107" s="56">
        <v>6.915</v>
      </c>
      <c r="G107" s="56">
        <f>F107*0.3</f>
        <v>2.0745</v>
      </c>
      <c r="H107" s="56">
        <v>2001</v>
      </c>
      <c r="I107" s="59" t="s">
        <v>142</v>
      </c>
      <c r="J107" s="56">
        <v>0</v>
      </c>
      <c r="K107" s="56">
        <v>0</v>
      </c>
      <c r="L107" s="56">
        <v>0</v>
      </c>
      <c r="M107" s="56">
        <v>2</v>
      </c>
      <c r="N107" s="56">
        <v>0</v>
      </c>
      <c r="O107" s="56">
        <v>1</v>
      </c>
      <c r="P107" s="56">
        <v>0</v>
      </c>
      <c r="Q107" s="56" t="s">
        <v>45</v>
      </c>
      <c r="R107" s="56"/>
      <c r="S107" s="61">
        <f aca="true" t="shared" si="1" ref="S107:S132">G107+J107+K107+L107+M107+N107+O107+P107</f>
        <v>5.0745000000000005</v>
      </c>
      <c r="T107" s="56" t="s">
        <v>46</v>
      </c>
      <c r="U107" s="56" t="s">
        <v>51</v>
      </c>
      <c r="V107" s="56" t="s">
        <v>73</v>
      </c>
      <c r="W107" s="57"/>
      <c r="X107" s="45"/>
      <c r="Y107" s="62"/>
    </row>
    <row r="108" spans="1:25" s="44" customFormat="1" ht="14.25">
      <c r="A108" s="45">
        <v>2</v>
      </c>
      <c r="B108" s="45">
        <v>6649</v>
      </c>
      <c r="C108" s="53" t="s">
        <v>19</v>
      </c>
      <c r="D108" s="46" t="s">
        <v>20</v>
      </c>
      <c r="E108" s="47" t="s">
        <v>99</v>
      </c>
      <c r="F108" s="48">
        <v>6.98</v>
      </c>
      <c r="G108" s="48">
        <v>2.094</v>
      </c>
      <c r="H108" s="48">
        <v>1993</v>
      </c>
      <c r="I108" s="49" t="s">
        <v>79</v>
      </c>
      <c r="J108" s="48">
        <v>0</v>
      </c>
      <c r="K108" s="48">
        <v>1</v>
      </c>
      <c r="L108" s="48">
        <v>1.1</v>
      </c>
      <c r="M108" s="48">
        <v>0</v>
      </c>
      <c r="N108" s="48">
        <v>0</v>
      </c>
      <c r="O108" s="48">
        <v>0</v>
      </c>
      <c r="P108" s="48">
        <v>0</v>
      </c>
      <c r="Q108" s="48" t="s">
        <v>45</v>
      </c>
      <c r="R108" s="48"/>
      <c r="S108" s="50">
        <f>G108+J108+K108+L108+M108+N108+O108+P108</f>
        <v>4.194</v>
      </c>
      <c r="T108" s="48" t="s">
        <v>46</v>
      </c>
      <c r="U108" s="54" t="s">
        <v>64</v>
      </c>
      <c r="V108" s="52"/>
      <c r="W108" s="46"/>
      <c r="X108" s="46"/>
      <c r="Y108" s="46"/>
    </row>
    <row r="109" spans="1:25" s="44" customFormat="1" ht="14.25">
      <c r="A109" s="45">
        <v>3</v>
      </c>
      <c r="B109" s="45">
        <v>6642</v>
      </c>
      <c r="C109" s="45" t="s">
        <v>124</v>
      </c>
      <c r="D109" s="45" t="s">
        <v>125</v>
      </c>
      <c r="E109" s="45" t="s">
        <v>126</v>
      </c>
      <c r="F109" s="56">
        <v>7.24</v>
      </c>
      <c r="G109" s="56">
        <f>F109*0.3</f>
        <v>2.172</v>
      </c>
      <c r="H109" s="56">
        <v>2003</v>
      </c>
      <c r="I109" s="59" t="s">
        <v>65</v>
      </c>
      <c r="J109" s="56">
        <v>0.5</v>
      </c>
      <c r="K109" s="56">
        <v>1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 t="s">
        <v>45</v>
      </c>
      <c r="R109" s="56"/>
      <c r="S109" s="61">
        <f>G109+J109+K109+L109+M109+N109+O109+P109</f>
        <v>3.672</v>
      </c>
      <c r="T109" s="56" t="s">
        <v>46</v>
      </c>
      <c r="U109" s="56" t="s">
        <v>51</v>
      </c>
      <c r="V109" s="56" t="s">
        <v>64</v>
      </c>
      <c r="W109" s="57" t="s">
        <v>73</v>
      </c>
      <c r="X109" s="45" t="s">
        <v>116</v>
      </c>
      <c r="Y109" s="62"/>
    </row>
    <row r="110" spans="1:25" s="44" customFormat="1" ht="14.25">
      <c r="A110" s="45">
        <v>4</v>
      </c>
      <c r="B110" s="45">
        <v>6672</v>
      </c>
      <c r="C110" s="45" t="s">
        <v>147</v>
      </c>
      <c r="D110" s="46" t="s">
        <v>75</v>
      </c>
      <c r="E110" s="47" t="s">
        <v>12</v>
      </c>
      <c r="F110" s="48">
        <v>7.11</v>
      </c>
      <c r="G110" s="48">
        <f>F110*0.3</f>
        <v>2.133</v>
      </c>
      <c r="H110" s="48">
        <v>2006</v>
      </c>
      <c r="I110" s="59" t="s">
        <v>65</v>
      </c>
      <c r="J110" s="48">
        <v>0.5</v>
      </c>
      <c r="K110" s="48">
        <v>0</v>
      </c>
      <c r="L110" s="48">
        <v>0</v>
      </c>
      <c r="M110" s="48">
        <v>0</v>
      </c>
      <c r="N110" s="48">
        <v>0</v>
      </c>
      <c r="O110" s="48">
        <v>1</v>
      </c>
      <c r="P110" s="48">
        <v>0</v>
      </c>
      <c r="Q110" s="48" t="s">
        <v>45</v>
      </c>
      <c r="R110" s="48"/>
      <c r="S110" s="50">
        <f t="shared" si="1"/>
        <v>3.633</v>
      </c>
      <c r="T110" s="48" t="s">
        <v>46</v>
      </c>
      <c r="U110" s="48" t="s">
        <v>149</v>
      </c>
      <c r="V110" s="48"/>
      <c r="W110" s="52"/>
      <c r="X110" s="46"/>
      <c r="Y110" s="51"/>
    </row>
    <row r="111" spans="1:25" s="63" customFormat="1" ht="14.25">
      <c r="A111" s="45">
        <v>5</v>
      </c>
      <c r="B111" s="45">
        <v>6693</v>
      </c>
      <c r="C111" s="45" t="s">
        <v>6</v>
      </c>
      <c r="D111" s="46" t="s">
        <v>7</v>
      </c>
      <c r="E111" s="47" t="s">
        <v>13</v>
      </c>
      <c r="F111" s="56">
        <v>5</v>
      </c>
      <c r="G111" s="48">
        <v>1.5</v>
      </c>
      <c r="H111" s="48">
        <v>1994</v>
      </c>
      <c r="I111" s="49" t="s">
        <v>66</v>
      </c>
      <c r="J111" s="48">
        <v>0</v>
      </c>
      <c r="K111" s="48">
        <v>0</v>
      </c>
      <c r="L111" s="48">
        <v>1.1</v>
      </c>
      <c r="M111" s="48">
        <v>0</v>
      </c>
      <c r="N111" s="48">
        <v>0</v>
      </c>
      <c r="O111" s="48">
        <v>1</v>
      </c>
      <c r="P111" s="48">
        <v>0</v>
      </c>
      <c r="Q111" s="48" t="s">
        <v>46</v>
      </c>
      <c r="R111" s="48"/>
      <c r="S111" s="50">
        <f>G111+J111+K111+L111+M111+N111+O111+P111</f>
        <v>3.6</v>
      </c>
      <c r="T111" s="48" t="s">
        <v>46</v>
      </c>
      <c r="U111" s="56" t="s">
        <v>153</v>
      </c>
      <c r="V111" s="56" t="s">
        <v>51</v>
      </c>
      <c r="W111" s="56" t="s">
        <v>64</v>
      </c>
      <c r="X111" s="46"/>
      <c r="Y111" s="46"/>
    </row>
    <row r="112" spans="1:25" s="44" customFormat="1" ht="14.25">
      <c r="A112" s="45">
        <v>6</v>
      </c>
      <c r="B112" s="45">
        <v>6713</v>
      </c>
      <c r="C112" s="45" t="s">
        <v>118</v>
      </c>
      <c r="D112" s="46" t="s">
        <v>22</v>
      </c>
      <c r="E112" s="47" t="s">
        <v>16</v>
      </c>
      <c r="F112" s="48">
        <v>6.64</v>
      </c>
      <c r="G112" s="48">
        <f>F112*0.3</f>
        <v>1.9919999999999998</v>
      </c>
      <c r="H112" s="48">
        <v>1999</v>
      </c>
      <c r="I112" s="49" t="s">
        <v>55</v>
      </c>
      <c r="J112" s="48">
        <v>0</v>
      </c>
      <c r="K112" s="48">
        <v>0</v>
      </c>
      <c r="L112" s="48">
        <v>0</v>
      </c>
      <c r="M112" s="48">
        <v>0</v>
      </c>
      <c r="N112" s="48">
        <v>0.5</v>
      </c>
      <c r="O112" s="48">
        <v>1</v>
      </c>
      <c r="P112" s="48">
        <v>0</v>
      </c>
      <c r="Q112" s="48" t="s">
        <v>45</v>
      </c>
      <c r="R112" s="48"/>
      <c r="S112" s="50">
        <f>G112+J112+K112+L112+M112+N112+O112+P112</f>
        <v>3.492</v>
      </c>
      <c r="T112" s="48" t="s">
        <v>46</v>
      </c>
      <c r="U112" s="56" t="s">
        <v>86</v>
      </c>
      <c r="V112" s="48" t="s">
        <v>51</v>
      </c>
      <c r="W112" s="52"/>
      <c r="X112" s="46"/>
      <c r="Y112" s="51"/>
    </row>
    <row r="113" spans="1:25" s="44" customFormat="1" ht="14.25">
      <c r="A113" s="45">
        <v>7</v>
      </c>
      <c r="B113" s="45">
        <v>6680</v>
      </c>
      <c r="C113" s="53" t="s">
        <v>8</v>
      </c>
      <c r="D113" s="46" t="s">
        <v>9</v>
      </c>
      <c r="E113" s="47" t="s">
        <v>95</v>
      </c>
      <c r="F113" s="48">
        <v>7.05</v>
      </c>
      <c r="G113" s="48">
        <v>2.115</v>
      </c>
      <c r="H113" s="48">
        <v>1994</v>
      </c>
      <c r="I113" s="49" t="s">
        <v>57</v>
      </c>
      <c r="J113" s="48">
        <v>0</v>
      </c>
      <c r="K113" s="48">
        <v>0</v>
      </c>
      <c r="L113" s="48">
        <v>0.3</v>
      </c>
      <c r="M113" s="48">
        <v>0</v>
      </c>
      <c r="N113" s="48">
        <v>0</v>
      </c>
      <c r="O113" s="48">
        <v>1</v>
      </c>
      <c r="P113" s="48">
        <v>0</v>
      </c>
      <c r="Q113" s="48" t="s">
        <v>45</v>
      </c>
      <c r="R113" s="48"/>
      <c r="S113" s="50">
        <f t="shared" si="1"/>
        <v>3.415</v>
      </c>
      <c r="T113" s="48" t="s">
        <v>46</v>
      </c>
      <c r="U113" s="54" t="s">
        <v>73</v>
      </c>
      <c r="V113" s="54" t="s">
        <v>64</v>
      </c>
      <c r="W113" s="58"/>
      <c r="X113" s="46"/>
      <c r="Y113" s="46"/>
    </row>
    <row r="114" spans="1:25" s="44" customFormat="1" ht="14.25">
      <c r="A114" s="45">
        <v>8</v>
      </c>
      <c r="B114" s="45">
        <v>6709</v>
      </c>
      <c r="C114" s="45" t="s">
        <v>74</v>
      </c>
      <c r="D114" s="46" t="s">
        <v>75</v>
      </c>
      <c r="E114" s="47" t="s">
        <v>23</v>
      </c>
      <c r="F114" s="48">
        <v>7.59</v>
      </c>
      <c r="G114" s="48">
        <v>2.2769999999999997</v>
      </c>
      <c r="H114" s="48">
        <v>2013</v>
      </c>
      <c r="I114" s="49" t="s">
        <v>85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1</v>
      </c>
      <c r="P114" s="48">
        <v>0</v>
      </c>
      <c r="Q114" s="48" t="s">
        <v>46</v>
      </c>
      <c r="R114" s="48"/>
      <c r="S114" s="50">
        <f>G114+J114+K114+L114+M114+N114+O114+P114</f>
        <v>3.2769999999999997</v>
      </c>
      <c r="T114" s="48" t="s">
        <v>46</v>
      </c>
      <c r="U114" s="48" t="s">
        <v>58</v>
      </c>
      <c r="V114" s="48" t="s">
        <v>48</v>
      </c>
      <c r="W114" s="48" t="s">
        <v>64</v>
      </c>
      <c r="X114" s="46"/>
      <c r="Y114" s="51"/>
    </row>
    <row r="115" spans="1:25" s="44" customFormat="1" ht="14.25">
      <c r="A115" s="45">
        <v>9</v>
      </c>
      <c r="B115" s="45">
        <v>6644</v>
      </c>
      <c r="C115" s="45" t="s">
        <v>121</v>
      </c>
      <c r="D115" s="46" t="s">
        <v>122</v>
      </c>
      <c r="E115" s="47" t="s">
        <v>94</v>
      </c>
      <c r="F115" s="48">
        <v>7.519</v>
      </c>
      <c r="G115" s="48">
        <f>F115*0.3</f>
        <v>2.2557</v>
      </c>
      <c r="H115" s="48">
        <v>2001</v>
      </c>
      <c r="I115" s="49" t="s">
        <v>123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1</v>
      </c>
      <c r="P115" s="48">
        <v>0</v>
      </c>
      <c r="Q115" s="48" t="s">
        <v>45</v>
      </c>
      <c r="R115" s="48"/>
      <c r="S115" s="50">
        <f t="shared" si="1"/>
        <v>3.2557</v>
      </c>
      <c r="T115" s="48" t="s">
        <v>46</v>
      </c>
      <c r="U115" s="48" t="s">
        <v>50</v>
      </c>
      <c r="V115" s="48" t="s">
        <v>51</v>
      </c>
      <c r="W115" s="57" t="s">
        <v>64</v>
      </c>
      <c r="X115" s="46"/>
      <c r="Y115" s="51"/>
    </row>
    <row r="116" spans="1:25" s="44" customFormat="1" ht="14.25">
      <c r="A116" s="45">
        <v>10</v>
      </c>
      <c r="B116" s="45">
        <v>6671</v>
      </c>
      <c r="C116" s="53" t="s">
        <v>29</v>
      </c>
      <c r="D116" s="46" t="s">
        <v>30</v>
      </c>
      <c r="E116" s="47" t="s">
        <v>12</v>
      </c>
      <c r="F116" s="48">
        <v>7.29</v>
      </c>
      <c r="G116" s="48">
        <v>2.187</v>
      </c>
      <c r="H116" s="48">
        <v>1992</v>
      </c>
      <c r="I116" s="49" t="s">
        <v>50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1</v>
      </c>
      <c r="P116" s="48">
        <v>0</v>
      </c>
      <c r="Q116" s="48" t="s">
        <v>45</v>
      </c>
      <c r="R116" s="48"/>
      <c r="S116" s="50">
        <f t="shared" si="1"/>
        <v>3.187</v>
      </c>
      <c r="T116" s="48" t="s">
        <v>46</v>
      </c>
      <c r="U116" s="48" t="s">
        <v>50</v>
      </c>
      <c r="V116" s="48"/>
      <c r="W116" s="52"/>
      <c r="X116" s="46"/>
      <c r="Y116" s="46"/>
    </row>
    <row r="117" spans="1:25" s="44" customFormat="1" ht="14.25">
      <c r="A117" s="45">
        <v>11</v>
      </c>
      <c r="B117" s="45">
        <v>6707</v>
      </c>
      <c r="C117" s="45" t="s">
        <v>25</v>
      </c>
      <c r="D117" s="46" t="s">
        <v>15</v>
      </c>
      <c r="E117" s="47" t="s">
        <v>21</v>
      </c>
      <c r="F117" s="48">
        <v>7.11</v>
      </c>
      <c r="G117" s="48">
        <v>2.133</v>
      </c>
      <c r="H117" s="48">
        <v>2003</v>
      </c>
      <c r="I117" s="49" t="s">
        <v>77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1</v>
      </c>
      <c r="P117" s="48">
        <v>0</v>
      </c>
      <c r="Q117" s="48" t="s">
        <v>45</v>
      </c>
      <c r="R117" s="48"/>
      <c r="S117" s="50">
        <f t="shared" si="1"/>
        <v>3.133</v>
      </c>
      <c r="T117" s="48" t="s">
        <v>46</v>
      </c>
      <c r="U117" s="48" t="s">
        <v>53</v>
      </c>
      <c r="V117" s="48" t="s">
        <v>49</v>
      </c>
      <c r="W117" s="52" t="s">
        <v>64</v>
      </c>
      <c r="X117" s="46"/>
      <c r="Y117" s="46"/>
    </row>
    <row r="118" spans="1:25" s="44" customFormat="1" ht="14.25">
      <c r="A118" s="45">
        <v>12</v>
      </c>
      <c r="B118" s="45">
        <v>6655</v>
      </c>
      <c r="C118" s="45" t="s">
        <v>135</v>
      </c>
      <c r="D118" s="45" t="s">
        <v>136</v>
      </c>
      <c r="E118" s="45" t="s">
        <v>3</v>
      </c>
      <c r="F118" s="56">
        <v>7.08</v>
      </c>
      <c r="G118" s="56">
        <f>F118*0.3</f>
        <v>2.124</v>
      </c>
      <c r="H118" s="56">
        <v>2008</v>
      </c>
      <c r="I118" s="59" t="s">
        <v>57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1</v>
      </c>
      <c r="P118" s="56">
        <v>0</v>
      </c>
      <c r="Q118" s="56" t="s">
        <v>45</v>
      </c>
      <c r="R118" s="56"/>
      <c r="S118" s="61">
        <f t="shared" si="1"/>
        <v>3.124</v>
      </c>
      <c r="T118" s="56" t="s">
        <v>46</v>
      </c>
      <c r="U118" s="56" t="s">
        <v>73</v>
      </c>
      <c r="V118" s="56"/>
      <c r="W118" s="56"/>
      <c r="X118" s="45"/>
      <c r="Y118" s="62"/>
    </row>
    <row r="119" spans="1:25" s="44" customFormat="1" ht="14.25">
      <c r="A119" s="45">
        <v>13</v>
      </c>
      <c r="B119" s="45">
        <v>6673</v>
      </c>
      <c r="C119" s="45" t="s">
        <v>137</v>
      </c>
      <c r="D119" s="45" t="s">
        <v>138</v>
      </c>
      <c r="E119" s="45" t="s">
        <v>23</v>
      </c>
      <c r="F119" s="56">
        <v>6.938</v>
      </c>
      <c r="G119" s="56">
        <f>F119*0.3</f>
        <v>2.0814</v>
      </c>
      <c r="H119" s="56">
        <v>2006</v>
      </c>
      <c r="I119" s="59" t="s">
        <v>139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1</v>
      </c>
      <c r="P119" s="56">
        <v>0</v>
      </c>
      <c r="Q119" s="56" t="s">
        <v>45</v>
      </c>
      <c r="R119" s="56"/>
      <c r="S119" s="61">
        <f t="shared" si="1"/>
        <v>3.0814</v>
      </c>
      <c r="T119" s="56" t="s">
        <v>46</v>
      </c>
      <c r="U119" s="56" t="s">
        <v>50</v>
      </c>
      <c r="V119" s="65" t="s">
        <v>116</v>
      </c>
      <c r="W119" s="60"/>
      <c r="X119" s="66"/>
      <c r="Y119" s="62"/>
    </row>
    <row r="120" spans="1:25" s="44" customFormat="1" ht="14.25">
      <c r="A120" s="45">
        <v>14</v>
      </c>
      <c r="B120" s="45">
        <v>6698</v>
      </c>
      <c r="C120" s="45" t="s">
        <v>127</v>
      </c>
      <c r="D120" s="45" t="s">
        <v>128</v>
      </c>
      <c r="E120" s="45" t="s">
        <v>129</v>
      </c>
      <c r="F120" s="56">
        <v>6.91</v>
      </c>
      <c r="G120" s="56">
        <f>F120*0.3</f>
        <v>2.073</v>
      </c>
      <c r="H120" s="56">
        <v>2015</v>
      </c>
      <c r="I120" s="59" t="s">
        <v>71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1</v>
      </c>
      <c r="P120" s="56">
        <v>0</v>
      </c>
      <c r="Q120" s="56" t="s">
        <v>45</v>
      </c>
      <c r="R120" s="56"/>
      <c r="S120" s="61">
        <f t="shared" si="1"/>
        <v>3.073</v>
      </c>
      <c r="T120" s="56" t="s">
        <v>46</v>
      </c>
      <c r="U120" s="56" t="s">
        <v>71</v>
      </c>
      <c r="V120" s="56"/>
      <c r="W120" s="57"/>
      <c r="X120" s="45"/>
      <c r="Y120" s="62"/>
    </row>
    <row r="121" spans="1:25" ht="14.25">
      <c r="A121" s="45">
        <v>15</v>
      </c>
      <c r="B121" s="45">
        <v>6645</v>
      </c>
      <c r="C121" s="45" t="s">
        <v>154</v>
      </c>
      <c r="D121" s="45" t="s">
        <v>155</v>
      </c>
      <c r="E121" s="45" t="s">
        <v>23</v>
      </c>
      <c r="F121" s="48">
        <v>6.52</v>
      </c>
      <c r="G121" s="48">
        <v>1.956</v>
      </c>
      <c r="H121" s="48">
        <v>1995</v>
      </c>
      <c r="I121" s="45" t="s">
        <v>48</v>
      </c>
      <c r="J121" s="48">
        <v>0</v>
      </c>
      <c r="K121" s="48">
        <v>0</v>
      </c>
      <c r="L121" s="48">
        <v>1.1</v>
      </c>
      <c r="M121" s="48">
        <v>0</v>
      </c>
      <c r="N121" s="48">
        <v>0</v>
      </c>
      <c r="O121" s="48">
        <v>0</v>
      </c>
      <c r="P121" s="48">
        <v>0</v>
      </c>
      <c r="Q121" s="48" t="s">
        <v>45</v>
      </c>
      <c r="R121" s="36"/>
      <c r="S121" s="50">
        <f>G121+J121+K121+L121+M121+N121+O121+P121</f>
        <v>3.056</v>
      </c>
      <c r="T121" s="48" t="s">
        <v>45</v>
      </c>
      <c r="U121" s="48" t="s">
        <v>54</v>
      </c>
      <c r="V121" s="48" t="s">
        <v>156</v>
      </c>
      <c r="W121" s="48" t="s">
        <v>157</v>
      </c>
      <c r="X121" s="36"/>
      <c r="Y121" s="36"/>
    </row>
    <row r="122" spans="1:25" s="44" customFormat="1" ht="14.25">
      <c r="A122" s="45">
        <v>16</v>
      </c>
      <c r="B122" s="45">
        <v>6711</v>
      </c>
      <c r="C122" s="45" t="s">
        <v>119</v>
      </c>
      <c r="D122" s="46" t="s">
        <v>21</v>
      </c>
      <c r="E122" s="47" t="s">
        <v>3</v>
      </c>
      <c r="F122" s="48">
        <v>9</v>
      </c>
      <c r="G122" s="48">
        <f>F122*0.3</f>
        <v>2.6999999999999997</v>
      </c>
      <c r="H122" s="48">
        <v>1988</v>
      </c>
      <c r="I122" s="49" t="s">
        <v>120</v>
      </c>
      <c r="J122" s="48">
        <v>0</v>
      </c>
      <c r="K122" s="48">
        <v>0</v>
      </c>
      <c r="L122" s="48">
        <v>0.3</v>
      </c>
      <c r="M122" s="48">
        <v>0</v>
      </c>
      <c r="N122" s="48">
        <v>0</v>
      </c>
      <c r="O122" s="48">
        <v>0</v>
      </c>
      <c r="P122" s="48">
        <v>0</v>
      </c>
      <c r="Q122" s="48" t="s">
        <v>45</v>
      </c>
      <c r="R122" s="48"/>
      <c r="S122" s="50">
        <f t="shared" si="1"/>
        <v>2.9999999999999996</v>
      </c>
      <c r="T122" s="48" t="s">
        <v>46</v>
      </c>
      <c r="U122" s="54" t="s">
        <v>64</v>
      </c>
      <c r="V122" s="56" t="s">
        <v>86</v>
      </c>
      <c r="W122" s="52"/>
      <c r="X122" s="46"/>
      <c r="Y122" s="51"/>
    </row>
    <row r="123" spans="1:25" s="44" customFormat="1" ht="18" customHeight="1">
      <c r="A123" s="45">
        <v>17</v>
      </c>
      <c r="B123" s="45">
        <v>6632</v>
      </c>
      <c r="C123" s="45" t="s">
        <v>67</v>
      </c>
      <c r="D123" s="46" t="s">
        <v>3</v>
      </c>
      <c r="E123" s="47" t="s">
        <v>21</v>
      </c>
      <c r="F123" s="48">
        <v>6.58</v>
      </c>
      <c r="G123" s="48">
        <v>1.974</v>
      </c>
      <c r="H123" s="48">
        <v>1999</v>
      </c>
      <c r="I123" s="49" t="s">
        <v>57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1</v>
      </c>
      <c r="P123" s="48">
        <v>0</v>
      </c>
      <c r="Q123" s="48" t="s">
        <v>45</v>
      </c>
      <c r="R123" s="48"/>
      <c r="S123" s="50">
        <f t="shared" si="1"/>
        <v>2.974</v>
      </c>
      <c r="T123" s="56" t="s">
        <v>46</v>
      </c>
      <c r="U123" s="48" t="s">
        <v>57</v>
      </c>
      <c r="V123" s="48"/>
      <c r="W123" s="48"/>
      <c r="X123" s="46"/>
      <c r="Y123" s="46"/>
    </row>
    <row r="124" spans="1:25" s="44" customFormat="1" ht="14.25">
      <c r="A124" s="45">
        <v>18</v>
      </c>
      <c r="B124" s="45">
        <v>6652</v>
      </c>
      <c r="C124" s="45" t="s">
        <v>2</v>
      </c>
      <c r="D124" s="46" t="s">
        <v>3</v>
      </c>
      <c r="E124" s="47" t="s">
        <v>98</v>
      </c>
      <c r="F124" s="48">
        <v>6.27</v>
      </c>
      <c r="G124" s="48">
        <v>1.8809999999999998</v>
      </c>
      <c r="H124" s="48">
        <v>2010</v>
      </c>
      <c r="I124" s="49" t="s">
        <v>68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1</v>
      </c>
      <c r="P124" s="48">
        <v>0</v>
      </c>
      <c r="Q124" s="48" t="s">
        <v>46</v>
      </c>
      <c r="R124" s="48"/>
      <c r="S124" s="50">
        <f t="shared" si="1"/>
        <v>2.881</v>
      </c>
      <c r="T124" s="48" t="s">
        <v>46</v>
      </c>
      <c r="U124" s="54" t="s">
        <v>73</v>
      </c>
      <c r="V124" s="64" t="s">
        <v>64</v>
      </c>
      <c r="W124" s="48" t="s">
        <v>52</v>
      </c>
      <c r="X124" s="47" t="s">
        <v>54</v>
      </c>
      <c r="Y124" s="46"/>
    </row>
    <row r="125" spans="1:25" s="44" customFormat="1" ht="14.25">
      <c r="A125" s="45">
        <v>19</v>
      </c>
      <c r="B125" s="45">
        <v>6701</v>
      </c>
      <c r="C125" s="45" t="s">
        <v>28</v>
      </c>
      <c r="D125" s="46" t="s">
        <v>23</v>
      </c>
      <c r="E125" s="47" t="s">
        <v>96</v>
      </c>
      <c r="F125" s="48">
        <v>5.26</v>
      </c>
      <c r="G125" s="48">
        <v>1.5779999999999998</v>
      </c>
      <c r="H125" s="48">
        <v>1995</v>
      </c>
      <c r="I125" s="49" t="s">
        <v>78</v>
      </c>
      <c r="J125" s="48">
        <v>0</v>
      </c>
      <c r="K125" s="48">
        <v>0</v>
      </c>
      <c r="L125" s="48">
        <v>0.3</v>
      </c>
      <c r="M125" s="48">
        <v>0</v>
      </c>
      <c r="N125" s="48">
        <v>0</v>
      </c>
      <c r="O125" s="48">
        <v>1</v>
      </c>
      <c r="P125" s="48">
        <v>0</v>
      </c>
      <c r="Q125" s="48" t="s">
        <v>45</v>
      </c>
      <c r="R125" s="48"/>
      <c r="S125" s="50">
        <f t="shared" si="1"/>
        <v>2.878</v>
      </c>
      <c r="T125" s="48" t="s">
        <v>46</v>
      </c>
      <c r="U125" s="48" t="s">
        <v>73</v>
      </c>
      <c r="V125" s="56" t="s">
        <v>64</v>
      </c>
      <c r="W125" s="52" t="s">
        <v>151</v>
      </c>
      <c r="X125" s="46" t="s">
        <v>150</v>
      </c>
      <c r="Y125" s="46"/>
    </row>
    <row r="126" spans="1:25" s="63" customFormat="1" ht="14.25">
      <c r="A126" s="45">
        <v>20</v>
      </c>
      <c r="B126" s="45">
        <v>6706</v>
      </c>
      <c r="C126" s="45" t="s">
        <v>18</v>
      </c>
      <c r="D126" s="46" t="s">
        <v>12</v>
      </c>
      <c r="E126" s="47" t="s">
        <v>3</v>
      </c>
      <c r="F126" s="48">
        <v>6.24</v>
      </c>
      <c r="G126" s="48">
        <v>1.8719999999999999</v>
      </c>
      <c r="H126" s="48">
        <v>2000</v>
      </c>
      <c r="I126" s="49" t="s">
        <v>50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1</v>
      </c>
      <c r="P126" s="48">
        <v>0</v>
      </c>
      <c r="Q126" s="48" t="s">
        <v>45</v>
      </c>
      <c r="R126" s="56"/>
      <c r="S126" s="50">
        <f t="shared" si="1"/>
        <v>2.872</v>
      </c>
      <c r="T126" s="48" t="s">
        <v>46</v>
      </c>
      <c r="U126" s="48" t="s">
        <v>50</v>
      </c>
      <c r="V126" s="52" t="s">
        <v>54</v>
      </c>
      <c r="W126" s="48" t="s">
        <v>76</v>
      </c>
      <c r="X126" s="46" t="s">
        <v>116</v>
      </c>
      <c r="Y126" s="46"/>
    </row>
    <row r="127" spans="1:25" s="63" customFormat="1" ht="14.25">
      <c r="A127" s="45">
        <v>21</v>
      </c>
      <c r="B127" s="45">
        <v>6636</v>
      </c>
      <c r="C127" s="45" t="s">
        <v>132</v>
      </c>
      <c r="D127" s="45" t="s">
        <v>133</v>
      </c>
      <c r="E127" s="45" t="s">
        <v>128</v>
      </c>
      <c r="F127" s="56">
        <v>5</v>
      </c>
      <c r="G127" s="56">
        <f>F127*0.3</f>
        <v>1.5</v>
      </c>
      <c r="H127" s="56">
        <v>1991</v>
      </c>
      <c r="I127" s="59" t="s">
        <v>134</v>
      </c>
      <c r="J127" s="56">
        <v>0</v>
      </c>
      <c r="K127" s="56">
        <v>0</v>
      </c>
      <c r="L127" s="56">
        <v>0</v>
      </c>
      <c r="M127" s="56">
        <v>0</v>
      </c>
      <c r="N127" s="56">
        <v>0.5</v>
      </c>
      <c r="O127" s="56">
        <v>0</v>
      </c>
      <c r="P127" s="56">
        <v>0</v>
      </c>
      <c r="Q127" s="56" t="s">
        <v>45</v>
      </c>
      <c r="R127" s="56"/>
      <c r="S127" s="61">
        <f t="shared" si="1"/>
        <v>2</v>
      </c>
      <c r="T127" s="56" t="s">
        <v>46</v>
      </c>
      <c r="U127" s="56" t="s">
        <v>64</v>
      </c>
      <c r="V127" s="56" t="s">
        <v>51</v>
      </c>
      <c r="W127" s="45" t="s">
        <v>116</v>
      </c>
      <c r="X127" s="45"/>
      <c r="Y127" s="62"/>
    </row>
    <row r="128" spans="1:25" s="63" customFormat="1" ht="14.25">
      <c r="A128" s="45">
        <v>22</v>
      </c>
      <c r="B128" s="45">
        <v>6712</v>
      </c>
      <c r="C128" s="45" t="s">
        <v>143</v>
      </c>
      <c r="D128" s="46" t="s">
        <v>144</v>
      </c>
      <c r="E128" s="47" t="s">
        <v>13</v>
      </c>
      <c r="F128" s="48">
        <v>5.94</v>
      </c>
      <c r="G128" s="48">
        <f>F128*0.3</f>
        <v>1.782</v>
      </c>
      <c r="H128" s="48">
        <v>2008</v>
      </c>
      <c r="I128" s="49" t="s">
        <v>145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1</v>
      </c>
      <c r="P128" s="48">
        <v>0</v>
      </c>
      <c r="Q128" s="48" t="s">
        <v>45</v>
      </c>
      <c r="R128" s="41"/>
      <c r="S128" s="50">
        <f t="shared" si="1"/>
        <v>2.782</v>
      </c>
      <c r="T128" s="48" t="s">
        <v>46</v>
      </c>
      <c r="U128" s="48" t="s">
        <v>73</v>
      </c>
      <c r="V128" s="52"/>
      <c r="W128" s="48"/>
      <c r="X128" s="46"/>
      <c r="Y128" s="51"/>
    </row>
    <row r="129" spans="1:25" s="44" customFormat="1" ht="14.25">
      <c r="A129" s="45">
        <v>23</v>
      </c>
      <c r="B129" s="45">
        <v>6669</v>
      </c>
      <c r="C129" s="53" t="s">
        <v>69</v>
      </c>
      <c r="D129" s="46" t="s">
        <v>70</v>
      </c>
      <c r="E129" s="47" t="s">
        <v>11</v>
      </c>
      <c r="F129" s="48">
        <v>7.45</v>
      </c>
      <c r="G129" s="48">
        <v>2.235</v>
      </c>
      <c r="H129" s="48">
        <v>1995</v>
      </c>
      <c r="I129" s="49" t="s">
        <v>50</v>
      </c>
      <c r="J129" s="48">
        <v>0</v>
      </c>
      <c r="K129" s="48">
        <v>0</v>
      </c>
      <c r="L129" s="48">
        <v>0.3</v>
      </c>
      <c r="M129" s="48">
        <v>0</v>
      </c>
      <c r="N129" s="48">
        <v>0</v>
      </c>
      <c r="O129" s="48">
        <v>0</v>
      </c>
      <c r="P129" s="48">
        <v>0</v>
      </c>
      <c r="Q129" s="48" t="s">
        <v>45</v>
      </c>
      <c r="R129" s="48"/>
      <c r="S129" s="50">
        <f t="shared" si="1"/>
        <v>2.5349999999999997</v>
      </c>
      <c r="T129" s="48" t="s">
        <v>46</v>
      </c>
      <c r="U129" s="48" t="s">
        <v>51</v>
      </c>
      <c r="V129" s="48" t="s">
        <v>64</v>
      </c>
      <c r="W129" s="52" t="s">
        <v>50</v>
      </c>
      <c r="X129" s="46"/>
      <c r="Y129" s="46"/>
    </row>
    <row r="130" spans="1:25" s="63" customFormat="1" ht="14.25">
      <c r="A130" s="45">
        <v>24</v>
      </c>
      <c r="B130" s="45">
        <v>6643</v>
      </c>
      <c r="C130" s="45" t="s">
        <v>4</v>
      </c>
      <c r="D130" s="46" t="s">
        <v>5</v>
      </c>
      <c r="E130" s="47" t="s">
        <v>100</v>
      </c>
      <c r="F130" s="48">
        <v>6.6</v>
      </c>
      <c r="G130" s="48">
        <v>1.98</v>
      </c>
      <c r="H130" s="48">
        <v>1996</v>
      </c>
      <c r="I130" s="49" t="s">
        <v>114</v>
      </c>
      <c r="J130" s="48">
        <v>0</v>
      </c>
      <c r="K130" s="48">
        <v>0</v>
      </c>
      <c r="L130" s="48">
        <v>0.3</v>
      </c>
      <c r="M130" s="48">
        <v>0</v>
      </c>
      <c r="N130" s="48">
        <v>0</v>
      </c>
      <c r="O130" s="48">
        <v>0</v>
      </c>
      <c r="P130" s="48">
        <v>0</v>
      </c>
      <c r="Q130" s="48" t="s">
        <v>45</v>
      </c>
      <c r="R130" s="48"/>
      <c r="S130" s="50">
        <f t="shared" si="1"/>
        <v>2.28</v>
      </c>
      <c r="T130" s="48" t="s">
        <v>46</v>
      </c>
      <c r="U130" s="48" t="s">
        <v>51</v>
      </c>
      <c r="V130" s="48"/>
      <c r="W130" s="48"/>
      <c r="X130" s="46"/>
      <c r="Y130" s="46"/>
    </row>
    <row r="131" spans="1:25" s="63" customFormat="1" ht="14.25">
      <c r="A131" s="45">
        <v>25</v>
      </c>
      <c r="B131" s="45">
        <v>6714</v>
      </c>
      <c r="C131" s="45" t="s">
        <v>80</v>
      </c>
      <c r="D131" s="46" t="s">
        <v>22</v>
      </c>
      <c r="E131" s="47" t="s">
        <v>3</v>
      </c>
      <c r="F131" s="48">
        <v>7.45</v>
      </c>
      <c r="G131" s="48">
        <v>2.235</v>
      </c>
      <c r="H131" s="48">
        <v>1994</v>
      </c>
      <c r="I131" s="49" t="s">
        <v>81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 t="s">
        <v>45</v>
      </c>
      <c r="R131" s="48"/>
      <c r="S131" s="50">
        <f t="shared" si="1"/>
        <v>2.235</v>
      </c>
      <c r="T131" s="48" t="s">
        <v>46</v>
      </c>
      <c r="U131" s="48" t="s">
        <v>51</v>
      </c>
      <c r="V131" s="48" t="s">
        <v>76</v>
      </c>
      <c r="W131" s="48"/>
      <c r="X131" s="46"/>
      <c r="Y131" s="46"/>
    </row>
    <row r="132" spans="1:25" s="44" customFormat="1" ht="14.25">
      <c r="A132" s="45">
        <v>26</v>
      </c>
      <c r="B132" s="45">
        <v>6637</v>
      </c>
      <c r="C132" s="45" t="s">
        <v>130</v>
      </c>
      <c r="D132" s="45" t="s">
        <v>131</v>
      </c>
      <c r="E132" s="45" t="s">
        <v>12</v>
      </c>
      <c r="F132" s="56">
        <v>5</v>
      </c>
      <c r="G132" s="56">
        <f>F132*0.3</f>
        <v>1.5</v>
      </c>
      <c r="H132" s="56">
        <v>2014</v>
      </c>
      <c r="I132" s="59" t="s">
        <v>71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 t="s">
        <v>45</v>
      </c>
      <c r="R132" s="62"/>
      <c r="S132" s="61">
        <f t="shared" si="1"/>
        <v>1.5</v>
      </c>
      <c r="T132" s="56" t="s">
        <v>46</v>
      </c>
      <c r="U132" s="56" t="s">
        <v>51</v>
      </c>
      <c r="V132" s="56" t="s">
        <v>64</v>
      </c>
      <c r="W132" s="56" t="s">
        <v>71</v>
      </c>
      <c r="X132" s="45"/>
      <c r="Y132" s="45"/>
    </row>
    <row r="133" spans="1:25" s="44" customFormat="1" ht="14.25">
      <c r="A133" s="45">
        <v>27</v>
      </c>
      <c r="B133" s="45">
        <v>6662</v>
      </c>
      <c r="C133" s="45" t="s">
        <v>146</v>
      </c>
      <c r="D133" s="46" t="s">
        <v>94</v>
      </c>
      <c r="E133" s="47" t="s">
        <v>99</v>
      </c>
      <c r="F133" s="48">
        <v>7.02</v>
      </c>
      <c r="G133" s="48">
        <f>F133*0.3</f>
        <v>2.106</v>
      </c>
      <c r="H133" s="48">
        <v>1995</v>
      </c>
      <c r="I133" s="49" t="s">
        <v>145</v>
      </c>
      <c r="J133" s="48">
        <v>0.5</v>
      </c>
      <c r="K133" s="48">
        <v>1</v>
      </c>
      <c r="L133" s="48">
        <v>0</v>
      </c>
      <c r="M133" s="48">
        <v>0</v>
      </c>
      <c r="N133" s="48">
        <v>0</v>
      </c>
      <c r="O133" s="48">
        <v>1</v>
      </c>
      <c r="P133" s="48">
        <v>0</v>
      </c>
      <c r="Q133" s="48" t="s">
        <v>45</v>
      </c>
      <c r="R133" s="48"/>
      <c r="S133" s="50">
        <f aca="true" t="shared" si="2" ref="S133:S138">G133+J133+K133+L133+M133+N133+O133+P133</f>
        <v>4.606</v>
      </c>
      <c r="T133" s="48" t="s">
        <v>45</v>
      </c>
      <c r="U133" s="48" t="s">
        <v>73</v>
      </c>
      <c r="V133" s="54" t="s">
        <v>64</v>
      </c>
      <c r="W133" s="52"/>
      <c r="X133" s="46"/>
      <c r="Y133" s="51"/>
    </row>
    <row r="134" spans="1:25" s="44" customFormat="1" ht="14.25">
      <c r="A134" s="45">
        <v>28</v>
      </c>
      <c r="B134" s="45">
        <v>6676</v>
      </c>
      <c r="C134" s="45" t="s">
        <v>82</v>
      </c>
      <c r="D134" s="46" t="s">
        <v>17</v>
      </c>
      <c r="E134" s="47" t="s">
        <v>94</v>
      </c>
      <c r="F134" s="48">
        <v>7.89</v>
      </c>
      <c r="G134" s="48">
        <v>2.367</v>
      </c>
      <c r="H134" s="48">
        <v>2004</v>
      </c>
      <c r="I134" s="49" t="s">
        <v>56</v>
      </c>
      <c r="J134" s="48">
        <v>0.5</v>
      </c>
      <c r="K134" s="48">
        <v>0</v>
      </c>
      <c r="L134" s="48">
        <v>0</v>
      </c>
      <c r="M134" s="48">
        <v>0</v>
      </c>
      <c r="N134" s="48">
        <v>0</v>
      </c>
      <c r="O134" s="48">
        <v>1</v>
      </c>
      <c r="P134" s="48">
        <v>0</v>
      </c>
      <c r="Q134" s="48" t="s">
        <v>45</v>
      </c>
      <c r="R134" s="48"/>
      <c r="S134" s="50">
        <f t="shared" si="2"/>
        <v>3.867</v>
      </c>
      <c r="T134" s="48" t="s">
        <v>45</v>
      </c>
      <c r="U134" s="48" t="s">
        <v>53</v>
      </c>
      <c r="V134" s="48" t="s">
        <v>115</v>
      </c>
      <c r="W134" s="52" t="s">
        <v>73</v>
      </c>
      <c r="X134" s="48" t="s">
        <v>73</v>
      </c>
      <c r="Y134" s="46"/>
    </row>
    <row r="135" spans="1:25" s="44" customFormat="1" ht="14.25">
      <c r="A135" s="45">
        <v>29</v>
      </c>
      <c r="B135" s="45">
        <v>6696</v>
      </c>
      <c r="C135" s="53" t="s">
        <v>26</v>
      </c>
      <c r="D135" s="46" t="s">
        <v>27</v>
      </c>
      <c r="E135" s="47" t="s">
        <v>12</v>
      </c>
      <c r="F135" s="48">
        <v>7</v>
      </c>
      <c r="G135" s="48">
        <v>2.1</v>
      </c>
      <c r="H135" s="48">
        <v>1993</v>
      </c>
      <c r="I135" s="49" t="s">
        <v>48</v>
      </c>
      <c r="J135" s="48">
        <v>0</v>
      </c>
      <c r="K135" s="48">
        <v>0</v>
      </c>
      <c r="L135" s="56">
        <v>0</v>
      </c>
      <c r="M135" s="48">
        <v>0</v>
      </c>
      <c r="N135" s="48">
        <v>0</v>
      </c>
      <c r="O135" s="48">
        <v>1</v>
      </c>
      <c r="P135" s="48">
        <v>0</v>
      </c>
      <c r="Q135" s="48" t="s">
        <v>46</v>
      </c>
      <c r="R135" s="48"/>
      <c r="S135" s="50">
        <f t="shared" si="2"/>
        <v>3.1</v>
      </c>
      <c r="T135" s="48" t="s">
        <v>148</v>
      </c>
      <c r="U135" s="48" t="s">
        <v>48</v>
      </c>
      <c r="V135" s="52" t="s">
        <v>72</v>
      </c>
      <c r="W135" s="48"/>
      <c r="X135" s="46"/>
      <c r="Y135" s="46"/>
    </row>
    <row r="136" spans="1:25" s="44" customFormat="1" ht="14.25">
      <c r="A136" s="45">
        <v>30</v>
      </c>
      <c r="B136" s="45">
        <v>6677</v>
      </c>
      <c r="C136" s="45" t="s">
        <v>24</v>
      </c>
      <c r="D136" s="46" t="s">
        <v>83</v>
      </c>
      <c r="E136" s="47" t="s">
        <v>13</v>
      </c>
      <c r="F136" s="48">
        <v>6.57</v>
      </c>
      <c r="G136" s="48">
        <v>1.971</v>
      </c>
      <c r="H136" s="48">
        <v>2002</v>
      </c>
      <c r="I136" s="49" t="s">
        <v>84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1</v>
      </c>
      <c r="P136" s="48">
        <v>0</v>
      </c>
      <c r="Q136" s="48" t="s">
        <v>45</v>
      </c>
      <c r="R136" s="48"/>
      <c r="S136" s="50">
        <f t="shared" si="2"/>
        <v>2.971</v>
      </c>
      <c r="T136" s="48" t="s">
        <v>45</v>
      </c>
      <c r="U136" s="64" t="s">
        <v>64</v>
      </c>
      <c r="V136" s="46" t="s">
        <v>71</v>
      </c>
      <c r="W136" s="46" t="s">
        <v>51</v>
      </c>
      <c r="X136" s="46" t="s">
        <v>53</v>
      </c>
      <c r="Y136" s="46"/>
    </row>
    <row r="137" spans="1:25" s="63" customFormat="1" ht="14.25">
      <c r="A137" s="45">
        <v>31</v>
      </c>
      <c r="B137" s="45">
        <v>6705</v>
      </c>
      <c r="C137" s="45" t="s">
        <v>10</v>
      </c>
      <c r="D137" s="46" t="s">
        <v>11</v>
      </c>
      <c r="E137" s="47" t="s">
        <v>12</v>
      </c>
      <c r="F137" s="56">
        <v>5</v>
      </c>
      <c r="G137" s="48">
        <v>1.5</v>
      </c>
      <c r="H137" s="48">
        <v>1998</v>
      </c>
      <c r="I137" s="49" t="s">
        <v>55</v>
      </c>
      <c r="J137" s="48">
        <v>0</v>
      </c>
      <c r="K137" s="48">
        <v>0</v>
      </c>
      <c r="L137" s="48">
        <v>0.6</v>
      </c>
      <c r="M137" s="48">
        <v>0</v>
      </c>
      <c r="N137" s="48">
        <v>0</v>
      </c>
      <c r="O137" s="48">
        <v>0</v>
      </c>
      <c r="P137" s="48">
        <v>0</v>
      </c>
      <c r="Q137" s="48" t="s">
        <v>46</v>
      </c>
      <c r="R137" s="48"/>
      <c r="S137" s="50">
        <f t="shared" si="2"/>
        <v>2.1</v>
      </c>
      <c r="T137" s="48" t="s">
        <v>45</v>
      </c>
      <c r="U137" s="56" t="s">
        <v>71</v>
      </c>
      <c r="V137" s="56"/>
      <c r="W137" s="48"/>
      <c r="X137" s="48"/>
      <c r="Y137" s="48"/>
    </row>
    <row r="138" spans="1:25" s="44" customFormat="1" ht="14.25">
      <c r="A138" s="45">
        <v>32</v>
      </c>
      <c r="B138" s="45">
        <v>6699</v>
      </c>
      <c r="C138" s="45" t="s">
        <v>14</v>
      </c>
      <c r="D138" s="45" t="s">
        <v>3</v>
      </c>
      <c r="E138" s="45" t="s">
        <v>97</v>
      </c>
      <c r="F138" s="56">
        <v>6.24</v>
      </c>
      <c r="G138" s="56">
        <v>1.872</v>
      </c>
      <c r="H138" s="56">
        <v>2010</v>
      </c>
      <c r="I138" s="59" t="s">
        <v>65</v>
      </c>
      <c r="J138" s="48">
        <v>0</v>
      </c>
      <c r="K138" s="48">
        <v>0</v>
      </c>
      <c r="L138" s="56">
        <v>0</v>
      </c>
      <c r="M138" s="48">
        <v>0</v>
      </c>
      <c r="N138" s="48">
        <v>0</v>
      </c>
      <c r="O138" s="56">
        <v>0</v>
      </c>
      <c r="P138" s="48">
        <v>0</v>
      </c>
      <c r="Q138" s="56" t="s">
        <v>46</v>
      </c>
      <c r="R138" s="48"/>
      <c r="S138" s="50">
        <f t="shared" si="2"/>
        <v>1.872</v>
      </c>
      <c r="T138" s="56" t="s">
        <v>45</v>
      </c>
      <c r="U138" s="56" t="s">
        <v>52</v>
      </c>
      <c r="V138" s="56" t="s">
        <v>51</v>
      </c>
      <c r="W138" s="56" t="s">
        <v>64</v>
      </c>
      <c r="X138" s="56"/>
      <c r="Y138" s="45"/>
    </row>
  </sheetData>
  <sheetProtection/>
  <mergeCells count="15">
    <mergeCell ref="A95:Y95"/>
    <mergeCell ref="A53:Y53"/>
    <mergeCell ref="A46:W46"/>
    <mergeCell ref="A60:Y60"/>
    <mergeCell ref="A68:Y68"/>
    <mergeCell ref="A105:X105"/>
    <mergeCell ref="A82:Y82"/>
    <mergeCell ref="A86:Y86"/>
    <mergeCell ref="A2:F2"/>
    <mergeCell ref="A3:J3"/>
    <mergeCell ref="A74:Y74"/>
    <mergeCell ref="A78:Y78"/>
    <mergeCell ref="A7:Y7"/>
    <mergeCell ref="A42:Y42"/>
    <mergeCell ref="A38:X38"/>
  </mergeCells>
  <printOptions/>
  <pageMargins left="0" right="0" top="0.3937007874015748" bottom="0.1968503937007874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ΔΕΑΔΑΒ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ΖΑΧΑΡΙΑ ΒΙΡΓΙΝΙΑ</dc:creator>
  <cp:keywords/>
  <dc:description/>
  <cp:lastModifiedBy>giannaki</cp:lastModifiedBy>
  <cp:lastPrinted>2015-12-29T11:18:37Z</cp:lastPrinted>
  <dcterms:created xsi:type="dcterms:W3CDTF">2015-02-25T14:44:05Z</dcterms:created>
  <dcterms:modified xsi:type="dcterms:W3CDTF">2015-12-29T11:18:54Z</dcterms:modified>
  <cp:category/>
  <cp:version/>
  <cp:contentType/>
  <cp:contentStatus/>
</cp:coreProperties>
</file>