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892" activeTab="0"/>
  </bookViews>
  <sheets>
    <sheet name="ΣΥΝΟΛΙΚΟ ΠΡΟΓΡΑΜΜΑ" sheetId="1" r:id="rId1"/>
    <sheet name="111" sheetId="2" r:id="rId2"/>
    <sheet name="112" sheetId="3" r:id="rId3"/>
    <sheet name="121" sheetId="4" r:id="rId4"/>
    <sheet name="122" sheetId="5" r:id="rId5"/>
    <sheet name="123" sheetId="6" r:id="rId6"/>
    <sheet name="124" sheetId="7" r:id="rId7"/>
    <sheet name="125" sheetId="8" r:id="rId8"/>
    <sheet name="211" sheetId="9" r:id="rId9"/>
    <sheet name="221" sheetId="10" r:id="rId10"/>
    <sheet name="231" sheetId="11" r:id="rId11"/>
    <sheet name="241" sheetId="12" r:id="rId12"/>
    <sheet name="242" sheetId="13" r:id="rId13"/>
    <sheet name="251" sheetId="14" r:id="rId14"/>
    <sheet name="252" sheetId="15" r:id="rId15"/>
    <sheet name="261" sheetId="16" r:id="rId16"/>
    <sheet name="262" sheetId="17" r:id="rId17"/>
    <sheet name="311" sheetId="18" r:id="rId18"/>
    <sheet name="312" sheetId="19" r:id="rId19"/>
    <sheet name="313" sheetId="20" r:id="rId20"/>
    <sheet name="32" sheetId="21" r:id="rId21"/>
    <sheet name="33" sheetId="22" r:id="rId22"/>
    <sheet name="34" sheetId="23" r:id="rId23"/>
  </sheets>
  <definedNames/>
  <calcPr fullCalcOnLoad="1"/>
</workbook>
</file>

<file path=xl/sharedStrings.xml><?xml version="1.0" encoding="utf-8"?>
<sst xmlns="http://schemas.openxmlformats.org/spreadsheetml/2006/main" count="2003" uniqueCount="619">
  <si>
    <t>ΔΕΑΔΑΒ</t>
  </si>
  <si>
    <t>ΔΗΜΟΣ</t>
  </si>
  <si>
    <t xml:space="preserve">ΠΝΕΥΜΑΤΙΚΟ ΚΕΝΤΡΟ </t>
  </si>
  <si>
    <t>Ανακαίνιση Δημοτικού Ωδείου. Δημιουργία Studio. Προσβασιμότητα των ΑΜΕΑ</t>
  </si>
  <si>
    <t>Γ΄ΚΠΣ</t>
  </si>
  <si>
    <t>2008-2009</t>
  </si>
  <si>
    <t>ΑΣΔΑ</t>
  </si>
  <si>
    <t>2009-2010</t>
  </si>
  <si>
    <t>2008-2010</t>
  </si>
  <si>
    <t>συνέχεια προηγουμένου</t>
  </si>
  <si>
    <t>ύπαρξη μελέτης</t>
  </si>
  <si>
    <t>Συντήρηση των μονώσεων των ταρατσών όλων των σχολικών κτιρίων</t>
  </si>
  <si>
    <t>Ανακαίνιση των χρωματισμών των περιφράξεων των σχολικών κτιρίων</t>
  </si>
  <si>
    <t>Ανακαίνιση των χρωματισμών όλων των σχολικών κτιρίων</t>
  </si>
  <si>
    <t>συνέχεια προηγουμένου, υπαρξη προμελέτης, ύπαρξη μελέτης</t>
  </si>
  <si>
    <t>υπαρξη προμελέτης, ύπαρξη μελέτης</t>
  </si>
  <si>
    <t>Εξοπλισμός σχολικού εστιατορίου στο Β΄ Λύκειο: για τη βελτίωση των συνθηκών διατροφής των μαθητών και μείωση της παχυσαρκίας</t>
  </si>
  <si>
    <t>συνέχεια προηγουμένου, ύπαρξη μελέτης</t>
  </si>
  <si>
    <t>Δημιουργία δικτύου για την ενίσχυση της παραμονής των μαθητών στο σχολείο και τη   μείωση της σχολικής διαρροής</t>
  </si>
  <si>
    <t>Υλοποίηση  προγραμμάτων  αλφαβητισμού για ενήλικες</t>
  </si>
  <si>
    <t>Διαμόρφωση χώρου και υλικοτεχνικός εξοπλισμός</t>
  </si>
  <si>
    <t>Μελέτη αύξησης της δυναμικότητας των βρεφονηπιακών σταθμών με βάση τις ανάγκες.</t>
  </si>
  <si>
    <t xml:space="preserve">Μελέτη αύξησης των διαθέσιμων χώρων &amp; της δυναμικότητας των   νηπιαγωγείων του Δήμου  </t>
  </si>
  <si>
    <t>Προώθηση αιτήματος δημιουργίας σχολείου δεύτερης ευκαιρίας στην Αγία Βαρβάρα: ίσες ευκαιρίες και δυνατοτήτες επανένταξης των ενηλίκων στην εκπαίδευση, μείωση αναλφαβητισμού και ένταξη στην αγορά εργασίας</t>
  </si>
  <si>
    <t>Εκπόνηση μελέτης</t>
  </si>
  <si>
    <r>
      <t>Δημιουργία δικτύου ποδηλατοδρόμων.</t>
    </r>
    <r>
      <rPr>
        <b/>
        <sz val="8"/>
        <rFont val="Verdana"/>
        <family val="2"/>
      </rPr>
      <t xml:space="preserve"> </t>
    </r>
  </si>
  <si>
    <t>Ενίσχυση του συστήματος πυρόσβεσης.</t>
  </si>
  <si>
    <t>Συντήρηση και επέκταση του συστήματος πυρόσβεσης</t>
  </si>
  <si>
    <t>Υλοποίηση οικολογικής σποράς στο όρος Αιγάλεω</t>
  </si>
  <si>
    <t>Ευαισθητοποίηση τοπικού πληθυσμού για την εφαρμογή νέων τεχνολογιών και προγραμμάτων για την εξοικονόμηση ενέργειας και την προστασία του Περιβάλλοντος.</t>
  </si>
  <si>
    <t>Δράσεις ενημέρωσης, ευαισθητοποίησης και κινητοποίησης πολιτών</t>
  </si>
  <si>
    <t>Δράσεις ενημέρωσης, ευαισθητοποίησης μαθητών</t>
  </si>
  <si>
    <t>Συνέχιση και επέκταση του προγράμματος ανακύκλωσης των απορριμμάτων.</t>
  </si>
  <si>
    <t>Βελτίωση του συστήματος συλλογής απορριμμάτων</t>
  </si>
  <si>
    <t xml:space="preserve">Προμήθεια 1 απορριμματοφόρου (150.000 </t>
  </si>
  <si>
    <t>Προμήθεια 250 κάδων (250 Χ 320 e = 80.000)</t>
  </si>
  <si>
    <t>Προμήθεια 2 κλειστών φορτηγών (40.000)</t>
  </si>
  <si>
    <t>Προμήθεια 1 φορτηγού (20.000)</t>
  </si>
  <si>
    <t>Αγορά υβριδικών οχημάτων για τη μείωση των ρύπων.</t>
  </si>
  <si>
    <t>- Κακοσούλι ( 26,5 στρέμ.)</t>
  </si>
  <si>
    <t>- Λωρίδα επί της Ελ. Βενιζέλου και Ι.Οδού που συνορεύει με το Δρομοκαϊτειο (ΟΤ 748)</t>
  </si>
  <si>
    <t xml:space="preserve">Επέκταση του πρασίνου σε παλαιούς και νέους κοινόχρηστους χώρους </t>
  </si>
  <si>
    <t xml:space="preserve">Πράσινες διαδρομές στην πόλη </t>
  </si>
  <si>
    <t>Δημιουργία δικτύου ποδηλατοδρόμων</t>
  </si>
  <si>
    <t>Συνέχεια προηγουμένου, ύπαρξη μελέτης.</t>
  </si>
  <si>
    <t>ΣΥΝΟΛΟ ΔΑΠΑΝΩΝ</t>
  </si>
  <si>
    <t>Αρμόδια Υπηρεσία Δήμου</t>
  </si>
  <si>
    <t xml:space="preserve">Γληνού </t>
  </si>
  <si>
    <t xml:space="preserve">Μακρυγιάννη μεταξύ Τερψιθέας και Θράκης  </t>
  </si>
  <si>
    <t xml:space="preserve">Προβελεγγίου </t>
  </si>
  <si>
    <t>Μαντινείας</t>
  </si>
  <si>
    <t xml:space="preserve">Ιπποκράτους </t>
  </si>
  <si>
    <t xml:space="preserve">Αριστοτέλους </t>
  </si>
  <si>
    <t xml:space="preserve">Βεάκη </t>
  </si>
  <si>
    <t xml:space="preserve">Βόλου </t>
  </si>
  <si>
    <t>α.</t>
  </si>
  <si>
    <t>β.</t>
  </si>
  <si>
    <t>γ.</t>
  </si>
  <si>
    <t>δ.</t>
  </si>
  <si>
    <t>ε.</t>
  </si>
  <si>
    <t>111.1</t>
  </si>
  <si>
    <t>111.2</t>
  </si>
  <si>
    <t>111.3</t>
  </si>
  <si>
    <t>111.4</t>
  </si>
  <si>
    <t>111.5</t>
  </si>
  <si>
    <t>112.1</t>
  </si>
  <si>
    <t>112.2</t>
  </si>
  <si>
    <t>112.3</t>
  </si>
  <si>
    <t>112.4</t>
  </si>
  <si>
    <t>112.5</t>
  </si>
  <si>
    <t>121.1</t>
  </si>
  <si>
    <t>121.2</t>
  </si>
  <si>
    <t>121.3</t>
  </si>
  <si>
    <t>121.4</t>
  </si>
  <si>
    <t>122.1</t>
  </si>
  <si>
    <t>122.2</t>
  </si>
  <si>
    <t>122.3</t>
  </si>
  <si>
    <t>122.4</t>
  </si>
  <si>
    <t>122.5</t>
  </si>
  <si>
    <t>122.6</t>
  </si>
  <si>
    <t>122.7</t>
  </si>
  <si>
    <t>122.8</t>
  </si>
  <si>
    <t>123.1</t>
  </si>
  <si>
    <t>123.2</t>
  </si>
  <si>
    <t>123.3</t>
  </si>
  <si>
    <t>124.1</t>
  </si>
  <si>
    <t>124.2</t>
  </si>
  <si>
    <t>124.3</t>
  </si>
  <si>
    <t>124.4</t>
  </si>
  <si>
    <t>124.5</t>
  </si>
  <si>
    <t>124.6</t>
  </si>
  <si>
    <t>124.7</t>
  </si>
  <si>
    <t>124.8</t>
  </si>
  <si>
    <t>124.9</t>
  </si>
  <si>
    <t>124.10</t>
  </si>
  <si>
    <t>124.11</t>
  </si>
  <si>
    <t>124.12</t>
  </si>
  <si>
    <t>στ.</t>
  </si>
  <si>
    <t>ζ.</t>
  </si>
  <si>
    <t>η.</t>
  </si>
  <si>
    <t xml:space="preserve">Tίτλος Δράσης </t>
  </si>
  <si>
    <r>
      <t xml:space="preserve">α/α </t>
    </r>
    <r>
      <rPr>
        <b/>
        <sz val="6"/>
        <rFont val="Verdana"/>
        <family val="2"/>
      </rPr>
      <t>δράσης</t>
    </r>
  </si>
  <si>
    <t>Υπηρ./Φορέας Υλοποίησης</t>
  </si>
  <si>
    <t>Πηγή Χρηματο-δότησης</t>
  </si>
  <si>
    <t>Χρόνος Υλοποίησης</t>
  </si>
  <si>
    <t>Κατασκευή  υπόγειου  χώρου  στάθμευσης στο Πάρκο Κυκλοφοριακής Αγωγής.</t>
  </si>
  <si>
    <t>Κατασκευή  υπόγειου  χώρου  στάθμευσης στα γειτονικά οικόπεδα του Δημαρχείου  (Βενιζέλου – Παλαμά - Πλατή)</t>
  </si>
  <si>
    <t>124.13</t>
  </si>
  <si>
    <t>124.14</t>
  </si>
  <si>
    <t>124.15</t>
  </si>
  <si>
    <t>Η παρούσα δράση ταυτίζεται με την ενέργεια δ' της δράσης 122.4 (εδώ δεν έχει κόστος)</t>
  </si>
  <si>
    <t>Η παρούσα ενέργεια 122.4.δ ταυτίζεται με τη δράση 124.15</t>
  </si>
  <si>
    <t>125.1</t>
  </si>
  <si>
    <t>125.2</t>
  </si>
  <si>
    <t>125.3</t>
  </si>
  <si>
    <t>125.4</t>
  </si>
  <si>
    <t>211.1</t>
  </si>
  <si>
    <t>211.2</t>
  </si>
  <si>
    <t>211.3</t>
  </si>
  <si>
    <t>211.4</t>
  </si>
  <si>
    <t>211.5</t>
  </si>
  <si>
    <t>211.6</t>
  </si>
  <si>
    <t>211.7</t>
  </si>
  <si>
    <t>211.8</t>
  </si>
  <si>
    <t>211.9</t>
  </si>
  <si>
    <t>221.1</t>
  </si>
  <si>
    <t>221.2</t>
  </si>
  <si>
    <t>221.3</t>
  </si>
  <si>
    <t>221.4</t>
  </si>
  <si>
    <t>231.1</t>
  </si>
  <si>
    <t>241.1</t>
  </si>
  <si>
    <t>241.2</t>
  </si>
  <si>
    <t>241.3</t>
  </si>
  <si>
    <t>241.4</t>
  </si>
  <si>
    <t>241.5</t>
  </si>
  <si>
    <t>241.6</t>
  </si>
  <si>
    <t>241.7</t>
  </si>
  <si>
    <t>241.8</t>
  </si>
  <si>
    <t>241.9</t>
  </si>
  <si>
    <t>241.10</t>
  </si>
  <si>
    <t>242.1</t>
  </si>
  <si>
    <t>242.2</t>
  </si>
  <si>
    <t>251.1</t>
  </si>
  <si>
    <t>251.2</t>
  </si>
  <si>
    <t>251.3</t>
  </si>
  <si>
    <t>251.4</t>
  </si>
  <si>
    <t>251.5</t>
  </si>
  <si>
    <t>251.6</t>
  </si>
  <si>
    <t>261.1</t>
  </si>
  <si>
    <t>261.2</t>
  </si>
  <si>
    <t>261.3</t>
  </si>
  <si>
    <t>262.1</t>
  </si>
  <si>
    <t>262.2</t>
  </si>
  <si>
    <t>262.3</t>
  </si>
  <si>
    <t>341.1</t>
  </si>
  <si>
    <t>342.1</t>
  </si>
  <si>
    <t>343.1</t>
  </si>
  <si>
    <t>Υπογειοποίηση του ηλεκτρικού δικτύου μέσης και χαμηλής τάσης στο εμπορικό κέντρο της πόλης (κατά προτεραιότητα στις  οδούς Χίου, Κρήτης, Αφροδίτης, Ηπείρου)</t>
  </si>
  <si>
    <t>Δ/ΝΣΗ Προγρ/σμού &amp; Κοιν.Πολ.</t>
  </si>
  <si>
    <t>Δ/ΝΣΗ Τεχν.Υπηρ. &amp; Περιβάλλοντος</t>
  </si>
  <si>
    <t>Συνεργαζόμ. Υπηρ./Φορείς</t>
  </si>
  <si>
    <t>Δ/ΝΣΗ Προγρ/σμού &amp; Κοιν.Πολιτ.</t>
  </si>
  <si>
    <t>Συνέχεια προηγουμένου. Υπάρχει Μελέτη.</t>
  </si>
  <si>
    <t>Η δράση υλοποιείται από τον ΑΣΔΑ ό.π.</t>
  </si>
  <si>
    <t>Συνέχεια προηγουμένου. Η δράση υλοποιείται από τον ΑΣΔΑ ό.π.</t>
  </si>
  <si>
    <t>Συνέχεια προηγουμένου.</t>
  </si>
  <si>
    <t>Ηλεκτροδότηση  σχολείων και γενικότερα δημοτικών κτιρίων με ανανεώσιμες πηγές, με σκοπό την εξοικονόμηση ηλεκτρικής ενέργειας (2.000 τμ)</t>
  </si>
  <si>
    <t>Δ/ΝΣΗ                           Διοικ. &amp; Οικον. Υπηρεσιών</t>
  </si>
  <si>
    <t>Δ/ΝΣΗ Δημοτικής Αστυνομίας</t>
  </si>
  <si>
    <t>Μελέτη τροποποίηση της  κυκλοφοριακή μελέτης (πρόβλεψη των αναγκών που θα προψύψουν  με λειτουργία του μετρό)</t>
  </si>
  <si>
    <t>Απαγόρευση της διέλευσης βαρέων οχημάτων από τους οδικούς άξονες  Ελευθερίου Βενιζέλου, Αλεξάνδρου, Χανίων και Σίφνου, έλεγχος στάθμευσης στις κεντρικές λεωφόρους κ.α.</t>
  </si>
  <si>
    <t>Δεν προβλέπεται ειδικό κόστος.</t>
  </si>
  <si>
    <t>Η δράση υλοποιείται από το ΥΠΕΧΩΔΕ που επιφορτίζεται και το κόστος της.</t>
  </si>
  <si>
    <t>ΔΗΜΟΣ / ΑΣΔΑ</t>
  </si>
  <si>
    <t>ΕΣΠΑ / ΔΗΜΟΣ</t>
  </si>
  <si>
    <t>Γ'ΚΠΣ-ΕΣΠΑ / ΔΗΜΟΣ</t>
  </si>
  <si>
    <t>Ενταξη παιδικών σταθμών ΕΚΤ στο ΝΠΔΔ "Παιδικοί Σταθμοί Αγ. Βαρβάρας"</t>
  </si>
  <si>
    <t>Δεν προβλέπεται ειδικό κόστος. Υλοποίηση σε συνάφεια με 312.1</t>
  </si>
  <si>
    <t>Δ/ΝΣΗ Δ.Ο.Υ. ΤΜΗΜΑ Εσόδων &amp; Δημ.Περιουσ.</t>
  </si>
  <si>
    <t>Δ/ΝΣΗ Δ.Ο.Υ. ΤΜΗΜΑ Λογιστ. &amp; Προμηθειών</t>
  </si>
  <si>
    <t>Όλες οι Υπηρεσίες του Δήμου</t>
  </si>
  <si>
    <t>Η παρούσα Δράση ταυτίζεται με την Ενέργεια β' της Δράσης 111.1 (εδώ δεν έχει κόστος)</t>
  </si>
  <si>
    <t>Προμήθεια υβριδικών οχημάτων για τη μείωση των ρύπων</t>
  </si>
  <si>
    <t>Η παρούσα Δράση ταυτίζεται με τη Δράση 121.2 (εδώ δεν έχει κόστος)</t>
  </si>
  <si>
    <t>Η παρούσα Δράση ταυτίζεται με τη Δράση 121.4 (εδώ δεν έχει κόστος)</t>
  </si>
  <si>
    <t>Προμήθεια οχημάτων και εξοπλισμού για τη βελτίωση του συστήματος συλλογής απορριμμάτων (1 απορριμματοφόρο όχημα, 1 φορτηγό, 1 ανοιχτό φορτηγό 4Χ4, 2 κλειστά φορτηγά, 250 κάδοι)</t>
  </si>
  <si>
    <t xml:space="preserve"> ύπαρξη προμελέτης</t>
  </si>
  <si>
    <t>Δημιουργία Εξωτερικού Παιδότοπου</t>
  </si>
  <si>
    <t xml:space="preserve">Απασχόληση συμβούλων και λοιπού προσωπικού </t>
  </si>
  <si>
    <t xml:space="preserve">Κατασκευή Κέντρου </t>
  </si>
  <si>
    <t>ΚΕΦΑ</t>
  </si>
  <si>
    <t xml:space="preserve">Συνεργασία με Κέντρο Εκπαίδευσης Ενηλίκων, Κέντρα Επαγγελματικής Κατάρτισης, Σχολείο Δεύτερης Ευκαιρίας για την υλοποίηση εκπαιδευτικών προγραμμάτων για νέους   </t>
  </si>
  <si>
    <t>Το εκπαιδευτικό προσωπικό παρέχεται από συνεργαζόμενους φορείς</t>
  </si>
  <si>
    <t>Προώθηση αιτήματος μελέτης σκοπιμότητας σύστασης και βιωσιμότητας διαδημοτικού κέντρου επαγγελματικής κατάρτισης</t>
  </si>
  <si>
    <t>Ανακατασκευή του γηπέδου ποδοσφαίρου στα Ριμινίτικα</t>
  </si>
  <si>
    <t>Κατασκευή Κέντρου Βαρέων Αθλημάτων στη συμβολή των οδών Αιόλου και Λεωνίδου</t>
  </si>
  <si>
    <t>ΔΑΟ</t>
  </si>
  <si>
    <t>Προμήθεια οχήματος πυρόσβεσης</t>
  </si>
  <si>
    <t>Υπάρχει Μελέτη</t>
  </si>
  <si>
    <t>Οικολογική σπορά στο όρος Αιγάλεω</t>
  </si>
  <si>
    <t>Νέα χάραξη και συντήρηση μονοπατιών στο όρος Αιγάλεω</t>
  </si>
  <si>
    <t>Κατασκευή παρατηρητηρίου  στο όρος Αιγάλεω για την ψυχαγωγία των περιπατητών</t>
  </si>
  <si>
    <t>Μετά το 2010</t>
  </si>
  <si>
    <t>Ενημέρωση, ευαισθητοποίηση και κινητοποίηση των πολιτών</t>
  </si>
  <si>
    <t>Υλοποίηση προγράμματος υδροδότησης πλατειών μέσω υπογείων δεξαμενών και τροφοδοσίας  του πρασίνου που διαθέτουν μέσω γεωτρήσεων για τη σωστή διαχείριση των υδάτινων πόρων.</t>
  </si>
  <si>
    <t>Συνέχεια προηγουμένου, ύπαρξη προμελέτης</t>
  </si>
  <si>
    <t>Σύνδεση των δημοτικών κτηρίων  με το φυσικό αέριο.</t>
  </si>
  <si>
    <t>Αύξηση ιδίων εσόδων</t>
  </si>
  <si>
    <t>Προϋπολογισμός προγραμμάτων με συμμετοχικές διαδικασίες, εφαρμογή συστήματος κοστολόγησης</t>
  </si>
  <si>
    <t>Αξιοποίηση της δημοτικής ακίνητης περιουσίας</t>
  </si>
  <si>
    <t>Υπάρχει Προμελέτη</t>
  </si>
  <si>
    <t>Εφαρμογές νέων τεχνολογιών στα σχολεία για την εξοικονόμηση ενέργειας και την προστασία του Περιβάλλοντος (σύνδεση των σχολείων με φυσικό αέριο, χρήση οικολογικών λαμπτήρων,  διαμόρφωση αυλών με γκαζόν ή χώμα, μικρών φυτωρίων κ.α.)</t>
  </si>
  <si>
    <t>Μέτρηση των επιπέδων ατμοσφαιρικής ρύπανσης και θορύβου στις περιοχές που θα επιβαρυνθούν από το μετρό.</t>
  </si>
  <si>
    <t>Υ.ΠΕ.ΧΩ.ΔΕ.</t>
  </si>
  <si>
    <t xml:space="preserve">Φύτευση και αντικατάσταση δέντρων σε 138 καταγεγραμμένα σημεία κοινόχρηστων χώρων του Δήμου. </t>
  </si>
  <si>
    <t>Δημιουργία  φυτώριου</t>
  </si>
  <si>
    <t>Αντικατάσταση του δικτύου αυτόματου ποτίσματος</t>
  </si>
  <si>
    <t xml:space="preserve">2008-2009 </t>
  </si>
  <si>
    <t>Ν.Α. ΑΘΗΝΩΝ / ΑΣΔΑ</t>
  </si>
  <si>
    <t>ΠΕΠ ΑΤΤΙΚΗΣ</t>
  </si>
  <si>
    <t>Δημιουργία πράσινων ταρατσών σε δημοτικά κτίρια</t>
  </si>
  <si>
    <t>Δημιουργία 3 νέων Παιδότοπων</t>
  </si>
  <si>
    <t>Μελέτη Προτυποποίησης των Παιδικών Χαρών</t>
  </si>
  <si>
    <t>Αναβάθμιση Παιδικών Χαρών βάσει προτυποποίησης</t>
  </si>
  <si>
    <t>ΔΙΑΡΚΗΣ</t>
  </si>
  <si>
    <t>Μελέτη για τον εντοπισμό χώρων διαφήμισης και πληροφόρησης του κοινού &amp; Εφαρμογή Κανονισμού</t>
  </si>
  <si>
    <t>Έλεγχος της οικοδομικής δραστηριότητας για την προστασία του περιβάλλοντος από της επιπτώσεις της  αυθαίρετης δόμησης.</t>
  </si>
  <si>
    <t>Μελέτη αύξησης της βαδισιμότητας πεζοδρομίων  όπου υπάρχει μεγάλη ανάγκη αλλά και δυνατότητα αύξησης του πλάτους τους, μείωσης των χώρων στάθμευσης και υλοποίησης άλλων βελτιωτικών έργων.</t>
  </si>
  <si>
    <t>Αύξηση του  πλάτους, μείωση των θέσεων στάθμευσης, βελτιώσεις των πεζοδρομίων των  οδών που θα υποδείξει η  σχετική μελέτη.</t>
  </si>
  <si>
    <t>Ν.Α. ΑΘΗΝΩΝ</t>
  </si>
  <si>
    <t>2010- ΣΥΝ/ΝΟ</t>
  </si>
  <si>
    <t xml:space="preserve">Εκσυγχρονισμός των στάσεων σε διάφορους οδούς διέλευσης λεωφορείων </t>
  </si>
  <si>
    <t>Ο.Α.Σ.Α</t>
  </si>
  <si>
    <t>Μελέτη και κατασκευή υποδομών για τη διασφάλιση της προσβασιμότητας των δημοτικών κτιρίων και των οργανωμένων κοινόχρηστων χώρων.</t>
  </si>
  <si>
    <t>2009-2010- ΣΥΝ/ΜΕΝΟ</t>
  </si>
  <si>
    <t>Κατασκευή  υπόγειου  χώρου  στάθμευσης στην περιοχή της Αγίας Μαρίνας</t>
  </si>
  <si>
    <t>ΑΤΤΙΚΟ ΜΕΤΡΟ</t>
  </si>
  <si>
    <t>Κατασκευή υπαίθριου χώρου στάθμευσης στο γήπεδο στα Ριμινίτικα</t>
  </si>
  <si>
    <t>2008- 2010 ΣΥΝ/ΜΕΝΟ</t>
  </si>
  <si>
    <t>2009-ΣΥΝ/ΜΕΝΟ</t>
  </si>
  <si>
    <t>Αναζήτηση νέων χώρων για τη δημιουργία δημοτικών parking</t>
  </si>
  <si>
    <t>Επέκταση του δικτύου πεζοδρόμων με την πεζοδρόμηση των οδών:</t>
  </si>
  <si>
    <t>2009- 2010-ΣΥΝ/ΜΕΝΟ</t>
  </si>
  <si>
    <t>Υπάρχει Μελέτη. Συνολικός προϋπ/σμός έργου 3 εκατ. ευρώ</t>
  </si>
  <si>
    <t>Πεζοδρόμηση του χώρου που θα προκύψει από τη διάνοιξη των οδών Μπουμπουλίνας, Καλαντζάκου και Μήλου</t>
  </si>
  <si>
    <t>Μελέτη κανονισμού λειτουργίας των πεζοδρόμων.</t>
  </si>
  <si>
    <t>Βελτίωση και επέκταση του δικτύου αποχέτευσης όμβριων</t>
  </si>
  <si>
    <t>Εκπονεί τη μελέτη η ΔΕΗ</t>
  </si>
  <si>
    <t>ΔΕΗ</t>
  </si>
  <si>
    <t xml:space="preserve">Προώθηση του αιτήματος υπογειοποίησης  των  γραμμών μεταφοράς  υψηλής  τάσης,  απομάκρυνση  των  πυλώνων   και     των   εναέριων  γραμμών   </t>
  </si>
  <si>
    <t>ΥΠ. ΑΝΑΠΤΥΞΗΣ</t>
  </si>
  <si>
    <t>Προώθηση αιτήματος αντικατάστασης του δικτύου ύδρευσης από την ΕΥΔΑΠ</t>
  </si>
  <si>
    <t>ΕΥΔΑΠ</t>
  </si>
  <si>
    <t xml:space="preserve">Διαμόρφωση εσωτερικού χώρου, ηλεκτρικός και ηλεκτρονικός εξοπλισμός. Δημιουργία Εντευκτηρίου και Γωνιάς Απασχόλησης Παιδιών </t>
  </si>
  <si>
    <t>Υλοποίηση των διαδικασιών ανάθεσης του έργου</t>
  </si>
  <si>
    <t xml:space="preserve">ΚΑΤΑΣΚΕΥΗ ΝΕΟΥ ΚΑΠΗ (στη διασταύρωση των οδών Αθανασίου Διάκου &amp; Ματσούκα) </t>
  </si>
  <si>
    <t>Δημιουργία ΔΗΜΟΤΙΚΟΥ ΕΣΤΙΑΤΟΡΙΟΥ και υπηρεσίας  σίτισης απόρων (μελέτη, λειτουργία)</t>
  </si>
  <si>
    <t xml:space="preserve">Υλοποίηση δράσεων πληροφόρησης, ευαισθητοποίησης &amp; κινητοποίησης πολιτών: έντυπα, εκδηλώσεις κ.ά. </t>
  </si>
  <si>
    <t>Επέκταση των υπηρεσιών και δραστηριοτήτων του Κέντρου Φιλίας και Αλληλεγγύης (ΚΕ.Φ.Α.)</t>
  </si>
  <si>
    <t xml:space="preserve">Συμβουλευτική στους νέους του Κέντρου </t>
  </si>
  <si>
    <t>Προώθηση του αιτήματος διεύρυνσης των προγραμμάτων αλφαβητισμού  και επαγγελματικής κατάρτισης  που υλοποιούνται  από  τους συνεργαζόμενους με το δήμο φορείς</t>
  </si>
  <si>
    <t>Προς διεκδίκηση</t>
  </si>
  <si>
    <t>ΥΠΕΠΘ       ΟΣΚ</t>
  </si>
  <si>
    <t xml:space="preserve">Λειτουργία παρατηρητήριου της σχολικής διαρροής με τη συνεργασία φορέων Εκπαίδευσης και  Κοινωνικών Φορέων </t>
  </si>
  <si>
    <t>Προώθηση αιτήματος δημιουργίας Επαγγελματικού Λυκείου στην Αγία Βαρβάρα:μείωση της σχολικής διαρροής από το Γυμνάσιο στο Λύκειο, δυνατότητα απορρόφησης των κατοίκων της Αγίας Βαρβάρας στην τεχνολογική εκπαίδευση, διευκόλυνση μετακίνησης</t>
  </si>
  <si>
    <t>Δημιουργία στεγάστρων στον αύλιο χώρο του 5ου δημοτικού και του 1ου γυμνασίου</t>
  </si>
  <si>
    <t>Αλλαγή αλουμινίων και εσωτερικών κι εξωτερικών θυρών του 2ου γυμνασίου και του 1ου λυκείου</t>
  </si>
  <si>
    <t>Επισκευή του γυμναστηρίου και της αίθουσας πολλαπλών χρήσεων του 1ου λυκείου:αλλαγή κουφωμάτων- κιγκλιδώματα - χρωματισμοί - επιστρώσεις και περιθώρια-επισκευή μόνωσης - ηλεκτρικά-θέρμανση-κλιματισμός και εξαερισμός</t>
  </si>
  <si>
    <t xml:space="preserve">Επέκταση των υπηρεσιών του ΔΑΟ: Υπηρεσίες για τις  ευπαθείς κοινωνικά ομάδες, τον εθελοντισμό, την αθλητιατρική και διαιτητική υποστήριξη,την επιμόρφωση και κατάρτιση καθηγητών, προπονητών κ.α </t>
  </si>
  <si>
    <t>Επέκταση των αθλητικών δραστηριοτήτων του ΔΑΟ: αθλητικό πανόραμα προγραμμάτων ΔΑΟ, φεστιβάλ ρυθμού  και κίνησης, ανίχνευση ταλέντων, οργάνωση επιστημονικών ημερίδων</t>
  </si>
  <si>
    <t>311.1</t>
  </si>
  <si>
    <t>Οργανωτική μελέτη (καλύπτει θέματα αναδιάρθρωσης ΟΕΥ, αναγκών προσωπικού, χωροθέτησης υπηρεσιών)</t>
  </si>
  <si>
    <t>311.2</t>
  </si>
  <si>
    <t>311.3</t>
  </si>
  <si>
    <t>311.4</t>
  </si>
  <si>
    <t>Δημιουργία σύγχρονων χώρων στέγασης των Υπηρεσιών Καθαριότητας, Πρασίνου και Τεχνικών Συνεργείων</t>
  </si>
  <si>
    <t>312.1</t>
  </si>
  <si>
    <t>Μελέτη αξιολόγησης των Νομικών Προσώπων  δημοσίου και ιδιωτικού δικαίου και επανεκτίμηση της σκοπιμότητας και της λειτουργίας τους</t>
  </si>
  <si>
    <t>312.2</t>
  </si>
  <si>
    <t>Μετατροπή της Δημοτικής Επιχείρησης σε Κοινωφελή: Ενέργ.1: Εκπόνηση Μελέτης                                                                  Ενέργ.2: Μετατροπή</t>
  </si>
  <si>
    <t>312.3</t>
  </si>
  <si>
    <t>Σύσταση Α.Ε. για διαχείριση της δημοτικής περιουσίας:                                          Ενέργ.1: Εκπόνηση Μελέτης                                                                  Ενέργ.2: Σύσταση</t>
  </si>
  <si>
    <t>312.4</t>
  </si>
  <si>
    <t>312.5</t>
  </si>
  <si>
    <t>313.1</t>
  </si>
  <si>
    <t>Τυποποίηση εγγράφων και αυτοματοποίηση διαδικασιών (δημιουργία συστήματος ροής για την αυτόματη προώθηση των εγγράφων στις αρμόδιες υπηρεσίες)</t>
  </si>
  <si>
    <t>313.2</t>
  </si>
  <si>
    <t>Ενεργοποίηση on-line δικτύωσης μεταξύ των υπηρεσιών και των ΝΠ του Δήμου</t>
  </si>
  <si>
    <t>313.3</t>
  </si>
  <si>
    <t>Ενεργοποίηση on-line σύνδεσης με δημόσιες υπηρεσίες, οργανισμούς κλπ</t>
  </si>
  <si>
    <t>313.4</t>
  </si>
  <si>
    <t>313.5</t>
  </si>
  <si>
    <t>Παρακολούθησης της κατάστασης της τεχνικής υποδομής και των αναγκών που προκύπτουν από τη χρήση GIS</t>
  </si>
  <si>
    <t>321.1</t>
  </si>
  <si>
    <t>Στελέχωση των δημοτικών υπηρεσιών - κάλυψη κενών οργανικών θέσεων υφιστάμενου ΟΕΥ</t>
  </si>
  <si>
    <t>Οι δαπάνες από τις δύο δράσεις έχουν ενσωματωθεί στο ετήσιο κόστος λειτουργίας.</t>
  </si>
  <si>
    <t>321.2</t>
  </si>
  <si>
    <t>Στελέχωση των δημοτικών υπηρεσιών σύμφωνα με τον νέο ΟΕΥ. Κάλυψη θέσεων προτεραιότητας.</t>
  </si>
  <si>
    <t>322.1</t>
  </si>
  <si>
    <t>322.2</t>
  </si>
  <si>
    <t>322.3</t>
  </si>
  <si>
    <t>322.4</t>
  </si>
  <si>
    <t>Προμήθεια επίπλων και εξοπλισμού τεχνικής υποστήριξης με βάση τις λειτουργικές ανάγκες (Η/Υ, εκτυπωτές, φαξ, φωτοαντιγραφικά κλπ)</t>
  </si>
  <si>
    <t>331.1</t>
  </si>
  <si>
    <t>Ανασχεδιασμός συστήματος εκπαίδευσης. Προγράμματα κατάρτισης ανά υπηρεσία.</t>
  </si>
  <si>
    <t>331.2</t>
  </si>
  <si>
    <t xml:space="preserve">Πρόγραμμα εκπαίδευσης του προσωπικού στις νέες τεχνολογίες </t>
  </si>
  <si>
    <t>332.1</t>
  </si>
  <si>
    <t>Απόκτηση διαχειριστικής επάρκειας: (α) Μεταβατική επάρκεια εντός του 2008.                                      (β) Οριστική επάρκεια εντός του 2009-2010.</t>
  </si>
  <si>
    <t xml:space="preserve">Παρατηρήσεις  </t>
  </si>
  <si>
    <t>2008-2011</t>
  </si>
  <si>
    <t xml:space="preserve">ΔΗΜΟΣ </t>
  </si>
  <si>
    <t>Αποπεράτωση του Κινηματοθέατρου Γ. Ρίτσου.</t>
  </si>
  <si>
    <t>συνέχεια προηγούμενου</t>
  </si>
  <si>
    <t>Γ'ΚΠΣ / ΔΗΜΟΣ</t>
  </si>
  <si>
    <t>Δεν προβλέπεται ειδικό κόστος. Η δαπάνη που προκύπτει από την υλοποίηση της δράσης έχει ληφθεί υπόψη στο συνολικό ετήσιο λειτουργικό κόστος.</t>
  </si>
  <si>
    <t>Εκπόνηση μελέτης χωροθέτησης</t>
  </si>
  <si>
    <t>Εκπόνηση τεχνικής προμελέτης κατασκευής</t>
  </si>
  <si>
    <r>
      <t>Εφαρμογή  της χρήσης  φωτοβολταϊκής  ηλεκτρικής ενέργειας στο 5</t>
    </r>
    <r>
      <rPr>
        <i/>
        <vertAlign val="superscript"/>
        <sz val="8"/>
        <rFont val="Verdana"/>
        <family val="2"/>
      </rPr>
      <t>ο</t>
    </r>
    <r>
      <rPr>
        <i/>
        <sz val="8"/>
        <rFont val="Verdana"/>
        <family val="2"/>
      </rPr>
      <t xml:space="preserve">, </t>
    </r>
    <r>
      <rPr>
        <i/>
        <vertAlign val="superscript"/>
        <sz val="8"/>
        <rFont val="Verdana"/>
        <family val="2"/>
      </rPr>
      <t xml:space="preserve"> </t>
    </r>
    <r>
      <rPr>
        <i/>
        <sz val="8"/>
        <rFont val="Verdana"/>
        <family val="2"/>
      </rPr>
      <t>6</t>
    </r>
    <r>
      <rPr>
        <i/>
        <vertAlign val="superscript"/>
        <sz val="8"/>
        <rFont val="Verdana"/>
        <family val="2"/>
      </rPr>
      <t>ο</t>
    </r>
    <r>
      <rPr>
        <i/>
        <sz val="8"/>
        <rFont val="Verdana"/>
        <family val="2"/>
      </rPr>
      <t xml:space="preserve"> και 7</t>
    </r>
    <r>
      <rPr>
        <i/>
        <vertAlign val="superscript"/>
        <sz val="8"/>
        <rFont val="Verdana"/>
        <family val="2"/>
      </rPr>
      <t>ο</t>
    </r>
    <r>
      <rPr>
        <i/>
        <sz val="8"/>
        <rFont val="Verdana"/>
        <family val="2"/>
      </rPr>
      <t>Δημοτικό Σχολείο  και στο 1</t>
    </r>
    <r>
      <rPr>
        <i/>
        <vertAlign val="superscript"/>
        <sz val="8"/>
        <rFont val="Verdana"/>
        <family val="2"/>
      </rPr>
      <t>ο</t>
    </r>
    <r>
      <rPr>
        <i/>
        <sz val="8"/>
        <rFont val="Verdana"/>
        <family val="2"/>
      </rPr>
      <t xml:space="preserve"> Γυμνάσιο.</t>
    </r>
  </si>
  <si>
    <r>
      <t>- Περιοχή ρέματος Δούσμανη: κλείσιμο των ΟΤ 610, 639, 640, 642  και ένταξη στο σχέδιο πόλης δύο νέων ΟΤ 706</t>
    </r>
    <r>
      <rPr>
        <i/>
        <vertAlign val="superscript"/>
        <sz val="8"/>
        <rFont val="Verdana"/>
        <family val="2"/>
      </rPr>
      <t>α</t>
    </r>
    <r>
      <rPr>
        <i/>
        <sz val="8"/>
        <rFont val="Verdana"/>
        <family val="2"/>
      </rPr>
      <t xml:space="preserve"> και 706β</t>
    </r>
  </si>
  <si>
    <r>
      <t>Ανακαίνιση αύλιου χώρου στο 2</t>
    </r>
    <r>
      <rPr>
        <i/>
        <vertAlign val="superscript"/>
        <sz val="8"/>
        <rFont val="Verdana"/>
        <family val="2"/>
      </rPr>
      <t>ο</t>
    </r>
    <r>
      <rPr>
        <i/>
        <sz val="8"/>
        <rFont val="Verdana"/>
        <family val="2"/>
      </rPr>
      <t xml:space="preserve"> Γυμνάσιo: επιχρίσματα - χρωματισμοί- επισκευή σκάλας και κερκίδων και διαχωρισμός προαύλιου</t>
    </r>
  </si>
  <si>
    <t>Δεν προβλέπεται ειδικό κόστος. Υλοποίηση σε συνάφεια με 311.1</t>
  </si>
  <si>
    <t>Δημοτική Επιχείρηση</t>
  </si>
  <si>
    <t>Ν.Π. ΔΗΜΟΥ</t>
  </si>
  <si>
    <t>Σύνταξη ΟΕΥ, Κανονισμών Λειτουργίας Διοίκησης, Κανονισμών Διαχείρισης και Κανονισμών μελών για τα ΝΠ (α) Κέντρο Φιλίας και Αλληλεγγύης, (β) Δημοτικό Αθλητικό Οργανισμό, και (γ) Πνευματικό Κέντρο</t>
  </si>
  <si>
    <t xml:space="preserve">Εφαρμογή Νέων Τεχνολογιών για άμεση ηλεκτρονική ενημέρωση, επικοινωνία και εξυπηρέτηση των πολιτών (ψηφιακός δήμος). </t>
  </si>
  <si>
    <t>Έκδοση οδηγών για τον πολίτη.</t>
  </si>
  <si>
    <t>Δ/ΝΣΗ                           Διοικ. &amp; Οικ. Υπηρεσιών</t>
  </si>
  <si>
    <t>Εφαρμογή-αναβάθμιση νέων Ηλεκτρονικές Εφαρμογών:  (α) Ηλεκτρονικό πρωτόκολλο, (β) Αρχείο εργαζομένων, (γ) Διαχείριση Αποθήκης</t>
  </si>
  <si>
    <t>Συνεχιζόμενο. Δεν προβλέπεται ειδικό κόστος.</t>
  </si>
  <si>
    <t xml:space="preserve">Συνεχιζόμενο. </t>
  </si>
  <si>
    <t>Όλες οι Υπηρεσίες του Δήμου και Ν.Π.</t>
  </si>
  <si>
    <t>Η παρούσα Ενέργεια ταυτίζεται με τη Δράση 322.1.</t>
  </si>
  <si>
    <t>Η παρούσα Δράση ταυτίζεται με τη Δράση 322.2.</t>
  </si>
  <si>
    <t>Η παρούσα Δράση ταυτίζεται με τη Δράση 322.3.</t>
  </si>
  <si>
    <t>Προγράμματα Σχολής ΔΔ κλπ προγράμματα δωρεάν.</t>
  </si>
  <si>
    <t>Ειδικά προγράμματα</t>
  </si>
  <si>
    <t>40.000</t>
  </si>
  <si>
    <t>64.000</t>
  </si>
  <si>
    <t>128.000</t>
  </si>
  <si>
    <t>130.000</t>
  </si>
  <si>
    <t>130000</t>
  </si>
  <si>
    <t>150.000</t>
  </si>
  <si>
    <t>80.000</t>
  </si>
  <si>
    <t>Προμήθεια 1 ανοιχτού φορτηγού 4Χ4 (20.000)</t>
  </si>
  <si>
    <t>20.000</t>
  </si>
  <si>
    <r>
      <t>Αναζήτηση ελεύθερων οικοπέδων ή κτισμάτων για απαλλοτρίωση με σκοπό τη δημιουργία ανοικτών κοινόχρηστων χώρων στο 2</t>
    </r>
    <r>
      <rPr>
        <vertAlign val="superscript"/>
        <sz val="8"/>
        <rFont val="Verdana"/>
        <family val="2"/>
      </rPr>
      <t>ο</t>
    </r>
    <r>
      <rPr>
        <sz val="8"/>
        <rFont val="Verdana"/>
        <family val="2"/>
      </rPr>
      <t xml:space="preserve"> και 1</t>
    </r>
    <r>
      <rPr>
        <vertAlign val="superscript"/>
        <sz val="8"/>
        <rFont val="Verdana"/>
        <family val="2"/>
      </rPr>
      <t>ο</t>
    </r>
    <r>
      <rPr>
        <sz val="8"/>
        <rFont val="Verdana"/>
        <family val="2"/>
      </rPr>
      <t xml:space="preserve"> Διαμέρισμα. Μελέτη των διαδικαστικών και οικονομικών στοιχείων της απαλλοτρίωσης. </t>
    </r>
  </si>
  <si>
    <t>Υ.ΠΕ.ΧΩ.ΔΕ</t>
  </si>
  <si>
    <t xml:space="preserve">ΔΗΜΙΟΥΡΓΙΑ ΚΕΝΤΡΟΥ ΥΠΟΣΤΗΡΙΞΗΣ ΤΗΣ ΟΙΚΟΓΕΝΕΙΑΣ: συμβουλευτικές υπηρεσίες προς τους γονείς, εντευκτήριο, χώρος δημιουργικής απασχόλησης παιδιών, εξωτερικός παιδότοπος. </t>
  </si>
  <si>
    <t>ΔΗΜΙΟΥΡΓΙΑ ΤΡΑΠΕΖΑΣ ΧΡΟΝΟΥ:διαχείριση  του εθελοντικού χρόνου που προσφέρουν οι πολίτες για ανταλλαγή υπηρεσιών  και αλληλοκάλυψη αναγκών (εξοπλισμός, έπιπλα, οργάνωση, λειτουργία).</t>
  </si>
  <si>
    <t>ΘΗΣΕΑΣ</t>
  </si>
  <si>
    <t>Απασχόληση προσωπικού (2 ΠΕ/ΤΕ  κοινωνικών επιστημών, 2 βοηθητικό προσωπικό για το εντευκτήριο).</t>
  </si>
  <si>
    <t>Σύσταση υπηρεσίας «24 ΩΡΕΣ ΦΡΟΝΤΙΔΑ», με υπηρεσίες: «Βοήθεια στο Σπίτι», Τηλεβοήθεια, Υπηρεσία Πρόληψης &amp; Συμβουλευτικής για τη νόσο Αλτζχάϊμερ, Ιματιοθήκη κ.α. (μελέτη, εξοπλισμός, προσωπικό).</t>
  </si>
  <si>
    <t>Κατασκευή Κέντρου</t>
  </si>
  <si>
    <t>Στελέχωση-λειτουργία</t>
  </si>
  <si>
    <t>Η παρούσα Ενέργεια ταυτίζεται με τη Δράση 211.3 (εδώ δεν έχει ειδικό κόστος)</t>
  </si>
  <si>
    <t>Η παρούσα Ενέργεια συνεχίζει τη Δράση 211.3 (δεν έχει ειδικό κόστος)</t>
  </si>
  <si>
    <t>Σύσταση ΚΕΝΤΡΟΥ ΚΟΙΝΩΝΙΚΗΣ ΠΟΛΙΤΙΚΗΣ ΚΑΙ ΕΝΗΜΕΡΩΣΗΣ</t>
  </si>
  <si>
    <t>Κατασκευή ΚΕΝΤΡΟΥ ΚΟΙΝΩΝΙΚΗΣ ΠΟΛΙΤΙΚΗΣ ΚΑΙ ΕΝΗΜΕΡΩΣΗΣ (για τη στέγαση ΚΕΠ, Κέντρου Εξυπηρέτησης Δημοτών, Υπηρεσίας Απασχόλησης, ΚΑΠΗ, αίθουσας εκδηλώσεων κ.ά. κοινωνικών υπηρεσιών).</t>
  </si>
  <si>
    <t>α</t>
  </si>
  <si>
    <t>δ</t>
  </si>
  <si>
    <t>μ</t>
  </si>
  <si>
    <t>ε</t>
  </si>
  <si>
    <t xml:space="preserve">Αναβάθμιση του εξοπλισμού του Φυσικοθεραπευτηρίου για την παροχή υπηρεσιών σε 2 βάρδιες, του Εργοθεραπευτηρίου και των Ιατρονοσηλευτικών Υπηρεσιών. </t>
  </si>
  <si>
    <t>Αναβάθμιση του ηλεκτρικού και ηλεκτρονικού Εξοπλισμού του Κέντρου.</t>
  </si>
  <si>
    <t>Επέκταση των επιμορφωτικών και ψυχαγωγικών δραστηριοτήτων (Θεατρική Ομάδα, Ιντερνετ, Περιβαλλοντικού Ενδιαφέροντος, Καλλιτεχνικής Δημιουργίας).</t>
  </si>
  <si>
    <t>Στο κόστος δεν υπολογίζεται η πρόσληψη προσωπικού.</t>
  </si>
  <si>
    <t>5.000</t>
  </si>
  <si>
    <t>10.000</t>
  </si>
  <si>
    <t>30.000</t>
  </si>
  <si>
    <t>50.000</t>
  </si>
  <si>
    <r>
      <t xml:space="preserve">Επέκταση Δραστηριοτήτων της Υπηρεσίας Συμβουλευτικής &amp; Στήριξης της Απασχόλησης   (διεύρυνση ωραρίου, επέκταση υπηρεσιών κλπ).   </t>
    </r>
  </si>
  <si>
    <t xml:space="preserve">Ανάληψη δράσεων πληροφόρησης, επιμόρφωσης &amp; ανάπτυξης επαγγελματικών δεξιοτήτων, από το Κέντρο Πληροφόρησης Νέων, με τη συνεργασία της Υπηρεσίας Συμβουλευτικής &amp; Στήριξης της Απασχόλησης. </t>
  </si>
  <si>
    <t>Πρόσληψη προσωπικού: 1 εργασιακός σύμβουλος 4ωρης απασχόλησης</t>
  </si>
  <si>
    <t>231.2</t>
  </si>
  <si>
    <t>Υλοποίηση προγράμματος πρόληψης και αγωγής υγείας στα σχολεία.</t>
  </si>
  <si>
    <t>231.3</t>
  </si>
  <si>
    <t>Υλοποίηση προγράμματος πρόληψης και αγωγής υγείας στην κοινότητα.</t>
  </si>
  <si>
    <t>231.4</t>
  </si>
  <si>
    <t>231.5</t>
  </si>
  <si>
    <t>231.6</t>
  </si>
  <si>
    <t>231.7</t>
  </si>
  <si>
    <t>Προώθηση του αιτήματος ενίσχυσης των ανοικτών υπηρεσιών και προγραμμάτων στην κοινότητα.</t>
  </si>
  <si>
    <t>Προώθηση του αιτήματος τομεοποίησης των υπηρεσιών υγείας και δημιουργίας βιώσιμων και αποτελεσματικών δικτύων υπηρεσιών υγείας.</t>
  </si>
  <si>
    <t>Προώθηση του αιτήματος δημιουργίας παιδιατρικού νοσοκομείου στη Δυτική Αθήνα είτε αύξησης των παιδιατρικών κλινών στα νοσοκομεία της Δυτικής Αθήνας.</t>
  </si>
  <si>
    <t>231.8</t>
  </si>
  <si>
    <t>Προώθηση του αιτήματος βελτίωσης της υποδομής στον τομέα των διοικητικών και κοινωνικών εξυπηρετήσεων του ΙΚΑ.</t>
  </si>
  <si>
    <t>Προώθηση του αιτήματος δημιουργίας Διαγνωστικού Κέντρου στο Νοσοκομείο "Η Αγ. Βαρβάρα", καθώς επίσης και Τμήματος Επειγόντων Περιστατικών.</t>
  </si>
  <si>
    <t xml:space="preserve">Κατασκευή Νέου Παιδικού Σταθμού (μελέτη, κατασκευή, εξοπλισμός) </t>
  </si>
  <si>
    <t xml:space="preserve">Συνεχιζόμενο και πέραν του 2010. </t>
  </si>
  <si>
    <t>Κατασκευή Νηπιαγωγείου (μελέτη, κατασκευή)</t>
  </si>
  <si>
    <t>ΕΣΠΑ / ΟΣΚ</t>
  </si>
  <si>
    <t>Συνέχεια προηγουμένου. Θα συνεχιστεί και πέραν του 2010.</t>
  </si>
  <si>
    <t>Πνευματικό Κέντρο</t>
  </si>
  <si>
    <t>Δημιουργία Ηλεκτρονικής Βιβλιοθήκης στο Κέντρο Πληροφόρησης Νέων. Πρόσβαση στη γνώση σε όλους τους νέους της Αγ. Βαρβάρας. (Εξοπλισμός).</t>
  </si>
  <si>
    <t>Εκπευδ/κοί &amp; Τοπικοί Φορείς</t>
  </si>
  <si>
    <t>Δράσεις ευαισθητοποίησης μαθητών, γονέων, εκπαιδευτικών και φορέων για εγγραφή των παιδιών όλων των κοινωνικών ομάδων σε παιδικούς σταθμούς και την ολοκλήρωση της εκπαίδευσης (σχολή γονέων, σεμινάρια εκπαιδευτικών, εκδηλώσεις, έντυπα κα)</t>
  </si>
  <si>
    <t>3.000</t>
  </si>
  <si>
    <t>2.000</t>
  </si>
  <si>
    <t>Ενημέρωση πολιτών. Διοργάνωση και υλοποίηση προγραμμάτων.</t>
  </si>
  <si>
    <t>13.000</t>
  </si>
  <si>
    <t>Πολεοδομική μελέτη και ένταξη στο σχέδιο πόλης περιοχών:</t>
  </si>
  <si>
    <t>ΑΣΔΑ / ΔΗΜΟΣ</t>
  </si>
  <si>
    <t>ΝΠΔΔ                                    Παιδικοί Σταθμοί</t>
  </si>
  <si>
    <t>Μελέτη ανάπτυξης των ιατροπαιδαγωγικών  υπηρεσιών του Δήμου  και μερική εφαρμογή: Μέτρα πρόληψης, διάγνωσηςκαι υποστήριξης παιδιών, εφήβων και οικογενειών με  εξειδικευμένες υπηρεσίες παιδοψυχιατρικές, ψυχολογικές, λογοθεραπείας, εργοθεραπείας και ειδικής διαπαιδαγώγησης.</t>
  </si>
  <si>
    <t>ΥΠΕΠΘ</t>
  </si>
  <si>
    <t>Ασφάλεια και αισθητική αναβάθμιση των εσωτερικών και εξωτερικών σχολικών χώρων: Συντήρηση και ανακαίνιση.</t>
  </si>
  <si>
    <t>Ασφάλεια και αισθητική αναβάθμιση των εσωτερικών και εξωτερικών σχολικών χώρων: Επισκευές και νέες κατασκευές</t>
  </si>
  <si>
    <t>220.000</t>
  </si>
  <si>
    <t>440.000</t>
  </si>
  <si>
    <t>100.000</t>
  </si>
  <si>
    <t>200.000</t>
  </si>
  <si>
    <t>400.000</t>
  </si>
  <si>
    <t>65.000</t>
  </si>
  <si>
    <t>260.000</t>
  </si>
  <si>
    <t>242.3</t>
  </si>
  <si>
    <t>Ανακατασκευή κτιρίου του Γ΄ Γυμνασίου (αποξηλώσεις - επιχρίσματα-ύδρευση - φωτισμός- θέρμανση - ανακατασκευή τουαλετών- αλλαγή αλουμινίων και εξωτερικών και εσωτερικών θυρών-ικριώματα και χρωματισμοί εσωτερικοί και εξωτερικοί - δάπεδα- περιθώρια- επισκευή)</t>
  </si>
  <si>
    <t>ΟΣΚ / ΔΗΜΟΣ</t>
  </si>
  <si>
    <t>Το έργο θα συνεχιστεί και περαν του 2010.</t>
  </si>
  <si>
    <t>ΠΔΕ</t>
  </si>
  <si>
    <t>Ανάπλαση  παλαιού εργοστασίου ΒΙΟΧΡΩΜ: Δημιουργία  πολιτιστικού πολυχώρου με  Ακαδημία Τεχνών,  αίθουσες συνεδρίων, εκδηλώσεων, εκθεσιακούς χώρους ψυχαγωγίας και αναψυχής (μελέτη, κατασκευή).</t>
  </si>
  <si>
    <t>Κατασκευή ανοικτού θεάτρου στη θέση του παλιού λατομείου Χαμηλοθώρη και ανάδειξη του περιβάλλοντα χώρου (μελέτη, κατασκευή).</t>
  </si>
  <si>
    <t>Λειτουργία "Ανοικτού Πανεπιστημίου" στο Κέντρο Λόγου και Τέχνης: Υλοποίηση σεμιναρίων και διαλέξεων με επιστημονικό και καλλιτεχνικό περιεχόμενο.</t>
  </si>
  <si>
    <t>ΚΕΝΤΡΟ Λόγου-Τέχνης</t>
  </si>
  <si>
    <t>Γ'ΚΠΣ</t>
  </si>
  <si>
    <t>Συνέχεια. Ύπαρξη μελέτης</t>
  </si>
  <si>
    <t>Ανακαίνιση του κτιρίου και του εξοπλισμού του Πνευματικού Κέντρου (εγκατάσταση κλιματιστικών, επισκευή αποχετευτικού συστήματος, νέα υδραυλική εγκατάσταση, κουφώματα, βάψιμο, εξοπλισμός κλπ).</t>
  </si>
  <si>
    <t>Το έργο περιλαμβάνεται σε παρέμβαση ανάπλασης του ΑΣΔΑ.</t>
  </si>
  <si>
    <t>Αναβάθμιση  χώρου και εξοπλισμού  της Δραματικής Σχολής: Βεστιάριο, Βιβλιοθήκη σπουδαστών. Μικροφωνική εγκατάσταση &amp; Προβολείς. Φωτοτυπικό μηχάνημα, scanner, Ηλεκτρονικός Εξοπλισμός,  Φωτογραφική Μηχανή, Κάμερα, Σύστημα μοντάζ-μιξάζ (για μάθημα κινηματογράφου).</t>
  </si>
  <si>
    <t>ΑΣΔΑ / ΠΝΕΥΜΑΤΙΚΟ ΚΕΝΤΡΟ</t>
  </si>
  <si>
    <t>Αναβάθμισηχώρου και  εξοπλισμού της Βιβλιοθήκης: Έπιπλα, ηλεκτρικός και ηλεκτρονικός εξοπλισμός, εμπλουτισμός βιβλίων και ηλεκτρονικής βιβλιοθήκης, δημιουργία παιδικού τμήματος.</t>
  </si>
  <si>
    <t xml:space="preserve">Βελτίωση υποδομών "Ανοικτού Πανεπιστημίου" στο Κέντρο Λόγου και Τέχνης. </t>
  </si>
  <si>
    <t>252.1</t>
  </si>
  <si>
    <t>Συνάφεια με τη Δράση 251.4.</t>
  </si>
  <si>
    <t>Συνάφεια με τη Δράση 252.1.</t>
  </si>
  <si>
    <t>Βάσει ΚΥΑ είναι υποχρεωτική δράση μέχρι 31/12/2008.</t>
  </si>
  <si>
    <t>Υπάρχει Προμελέτη.</t>
  </si>
  <si>
    <t>Υπάρχει ο χώρος &amp; Προμελέτη.</t>
  </si>
  <si>
    <t>Υπάρχει Μελέτη.</t>
  </si>
  <si>
    <t>252.2</t>
  </si>
  <si>
    <t>252.3</t>
  </si>
  <si>
    <t>252.4</t>
  </si>
  <si>
    <t>Δημιουργία νέων τμημάτων  στο Πνευματικό Κέντρο:  Χορών latin για παιδιά &amp; εφήβους, Φωτογραφίας, Κοσμήματος, Χειροτεχνικών κατασκευών.</t>
  </si>
  <si>
    <t>Δεν προβλέπεται ειδικό κόστος της δράσης. Οι προκύπτουσες δαπάνες καλύπτονται από την αύξηση της επιχορήγησης του Δήμου προς το Ν.Π.</t>
  </si>
  <si>
    <t>252.5</t>
  </si>
  <si>
    <t>Ν.Α. ΑΘΗΝΩΝ / ΠΔΕ</t>
  </si>
  <si>
    <t>Ύπαρξη μελέτης.</t>
  </si>
  <si>
    <t>Κολυμβητήριο (μελέτη, κατασκευή)</t>
  </si>
  <si>
    <t>Γήπεδο 8Χ8 στο Άλσος Ειρήνης (μελέτη, κατασκευή)</t>
  </si>
  <si>
    <t>Γήπεδα μπάσκετ και βόλεϋ στα Ο.Τ. 668 και 669 (μελέτη, κατασκευή)</t>
  </si>
  <si>
    <t>Γήπεδο τενις (μελέτη, κατασκευή)</t>
  </si>
  <si>
    <t>Επισκευές-συντήρηση υφιστάμενων χώρων.</t>
  </si>
  <si>
    <t>Κατασκευή νέων αθλητικών χώρων και επισκευές-συντήρηση υφιστάμενων.</t>
  </si>
  <si>
    <t>Δημιουργία νέων τμημάτων σε Ωδείο (όπερα κ.α), Σχολή Χορού (hip hop κ.α), Σχολή παραδοσιακών Χορών (Κέντρο Διατήρησης-Διάδοσης Παράδοσης κ.α), Εικαστικό Εργαστήρι (ελεύθερο σχέδιο κα): Ανάπτυξη νέων εκπαιδευτικών, πληροφοριακών, καλλιτεχνικών και ψυχαγωγικών δράσεων.</t>
  </si>
  <si>
    <t>Μελέτη για τη χωροθέτηση και τις ανάγκες των αθλητικών εξυπηρετήσεων.</t>
  </si>
  <si>
    <t>Αναθεώρηση-εφαρμογή ΟΕΥ Δήμου.</t>
  </si>
  <si>
    <t>600.000</t>
  </si>
  <si>
    <t>1.200.000</t>
  </si>
  <si>
    <t>Λειτουργία ΣΥΜΒΟΥΛΙΟΥ ΠΡΟΛΗΨΗΣ ΤΗΣ ΠΑΡΑΒΑΤΙΚΟΤΗΤΑΣ (όργανο  γνωμοδότησης για τη διαχείριση θεμάτων παραβατικότητας στην πόλη)</t>
  </si>
  <si>
    <r>
      <t xml:space="preserve">Ύπαρξη οριστικής μελέτης. Συνάφεια με Δράση 311.3. Θα συνεχιστεί πέραν 2010. Συνολικός προϋπολογισμός 3.800.000 </t>
    </r>
    <r>
      <rPr>
        <sz val="8"/>
        <rFont val="Calibri"/>
        <family val="2"/>
      </rPr>
      <t>€</t>
    </r>
    <r>
      <rPr>
        <sz val="8"/>
        <rFont val="Verdana"/>
        <family val="2"/>
      </rPr>
      <t>.</t>
    </r>
  </si>
  <si>
    <t>Συνεχίζεται πέραν 2010. Συνολικός προϋπολογισμός 1.430.000 € (ΘΗΣΕΑΣ 930.000, ΔΗΜΟΣ 500.000)</t>
  </si>
  <si>
    <t>ΕΠΙΧΕΙΡΗΣΙΑΚΟ ΠΡΟΓΡΑΜΜΑ ΔΗΜΟΥ ΑΓΙΑΣ ΒΑΡΒΑΡΑΣ 2008-2010</t>
  </si>
  <si>
    <t>1.</t>
  </si>
  <si>
    <t>1.1</t>
  </si>
  <si>
    <t>1.1.1</t>
  </si>
  <si>
    <t>ΑΞΟΝΑΣ: Προστασία του Περιβάλλοντος &amp; Βελτίωση της Ποιότητας Ζωής</t>
  </si>
  <si>
    <t>ΜΕΤΡΟ: Φυσικό Περιβάλλον</t>
  </si>
  <si>
    <t>ΣΤΟΧΟΣ: Προστασία, οικολογική αναβάθμιση και αξιοποίηση του όρους Αιγάλεω</t>
  </si>
  <si>
    <t>ΜΙΚΤΑ</t>
  </si>
  <si>
    <t>ΕΣΠΑ / ΚΠΣ</t>
  </si>
  <si>
    <t>ΑΛΛΟΙ / ΕΘΝ.</t>
  </si>
  <si>
    <t xml:space="preserve">Δαπάνες            2008 </t>
  </si>
  <si>
    <t>Δαπάνες           2009</t>
  </si>
  <si>
    <t>Δαπάνες               2010</t>
  </si>
  <si>
    <t xml:space="preserve">Δαπάνες           2008 </t>
  </si>
  <si>
    <t>Δαπάνες            2009</t>
  </si>
  <si>
    <t>Δαπάνες           2010</t>
  </si>
  <si>
    <t>Η δράση υλοποιείται από το ΑΤΤΙΚΟ ΜΕΤΡΟ που επιφορ-τίζεται και το κόστος της.</t>
  </si>
  <si>
    <t>1.1.2</t>
  </si>
  <si>
    <t>ΣΤΟΧΟΣ: Βιώσιμη διαχείριση φυσικών πόρων</t>
  </si>
  <si>
    <t>ΜΕΤΡΟ: Οικιστικό &amp; δομημένο περιβάλλον</t>
  </si>
  <si>
    <t>1.2</t>
  </si>
  <si>
    <t>1.2.1</t>
  </si>
  <si>
    <t xml:space="preserve"> ΕΣΠΑ</t>
  </si>
  <si>
    <t>και Αθλητισμός</t>
  </si>
  <si>
    <t>2.</t>
  </si>
  <si>
    <t>2.1</t>
  </si>
  <si>
    <t>2.1.1</t>
  </si>
  <si>
    <t>ΣΤΟΧΟΣ: Καθαρό περιβάλλον στην πόλη</t>
  </si>
  <si>
    <t>ΣΤΟΧΟΣ: Αύξηση-αναβάθμιση του πρασίνου &amp; των κοινόχρηστων χώρων</t>
  </si>
  <si>
    <t>ΣΤΟΧΟΣ: Ολοκλήρωση πολεοδομικού σχεδιασμού και εφαρμογή των όρων του</t>
  </si>
  <si>
    <t>1.2.3</t>
  </si>
  <si>
    <t>1.2.2</t>
  </si>
  <si>
    <t>1.2.4</t>
  </si>
  <si>
    <t>ΣΤΟΧΟΣ: Βελτίωση της αστικής κινητικότητας και ασφάλειας</t>
  </si>
  <si>
    <t>1.2.5</t>
  </si>
  <si>
    <t>ΣΤΟΧΟΣ: Βελτίωση τεχνικών υποδομών και αναβάθμιση δικτύων</t>
  </si>
  <si>
    <t>ΜΕΤΡΟ: Κοινωνική προστασία</t>
  </si>
  <si>
    <t>ΜΕΤΡΟ: Απασχόληση</t>
  </si>
  <si>
    <t>2.2</t>
  </si>
  <si>
    <t>2.2.1</t>
  </si>
  <si>
    <t>2.3</t>
  </si>
  <si>
    <t>2.3.1</t>
  </si>
  <si>
    <t>ΣΤΟΧΟΣ: Επέκταση δράσεων πρόληψης και αγωγής υγείας</t>
  </si>
  <si>
    <t>ΜΕΤΡΟ: Υγεία</t>
  </si>
  <si>
    <t>ΥΠΕΣ</t>
  </si>
  <si>
    <t xml:space="preserve">Δεν προβλέπεται ειδικό κόστος της δράσης. </t>
  </si>
  <si>
    <t>2.4</t>
  </si>
  <si>
    <t>2.4.1</t>
  </si>
  <si>
    <t xml:space="preserve">ΑΞΟΝΑΣ: Κοινωνική προστασία, Απασχόληση, Υγεία, Προσχολική Αγωγή - Εκπαίδευση, Πολιτισμός </t>
  </si>
  <si>
    <t>ΜΕΤΡΟ: Προσχολική αγωγή - Εκπαίδευση</t>
  </si>
  <si>
    <t>ΣΤΟΧΟΣ: Βελτίωση και επέκταση υπηρεσιών</t>
  </si>
  <si>
    <t>2.4.2</t>
  </si>
  <si>
    <t>ΜΕΤΡΟ: Πολιτισμός</t>
  </si>
  <si>
    <t>2.5</t>
  </si>
  <si>
    <t>2.5.1</t>
  </si>
  <si>
    <t>2.5.2</t>
  </si>
  <si>
    <t>2.6</t>
  </si>
  <si>
    <t>ΜΕΤΡΟ: Αθλητισμός</t>
  </si>
  <si>
    <t>2.6.1</t>
  </si>
  <si>
    <t>2.6.2</t>
  </si>
  <si>
    <t>3.</t>
  </si>
  <si>
    <t>ΑΞΟΝΑΣ: Βελτίωση της διοικητικής ικανότητας του Δήμου</t>
  </si>
  <si>
    <t>3.1</t>
  </si>
  <si>
    <t>3.1.1</t>
  </si>
  <si>
    <t>ΜΕΤΡΟ: Οργάνωση Υπηρεσιών και Νομικών Προσώπων Δήμου</t>
  </si>
  <si>
    <t>3.1.2</t>
  </si>
  <si>
    <t>3.1.3</t>
  </si>
  <si>
    <t>ΣΤΟΧΟΣ: Αναβάθμιση οργάνωσης-μηχανοργάνωσης, προώθηση ψηφιακού δήμου</t>
  </si>
  <si>
    <t>3.2</t>
  </si>
  <si>
    <t>ΜΕΤΡΟ: Στελέχωση, υποδομές και εξοπλισμός</t>
  </si>
  <si>
    <t>3.2.1</t>
  </si>
  <si>
    <t>3.2.2</t>
  </si>
  <si>
    <t>ΣΤΟΧΟΣ: Εκσυγχρονισμός και κάλυψη πρόσθετων αναγκών σε εξοπλισμό</t>
  </si>
  <si>
    <t>3.3</t>
  </si>
  <si>
    <t xml:space="preserve">ΜΕΤΡΟ: Συστήματα κατάρτισης και διαχειριστικής επάρκειας </t>
  </si>
  <si>
    <t>3.3.1</t>
  </si>
  <si>
    <t>3.3.2</t>
  </si>
  <si>
    <t>ΣΤΟΧΟΣ: Εσωτερική κατάρτιση</t>
  </si>
  <si>
    <t>ΣΤΟΧΟΣ: Απόκτηση διαχειριστικής επάρκειας</t>
  </si>
  <si>
    <t>3.4</t>
  </si>
  <si>
    <t>3.4.1</t>
  </si>
  <si>
    <t>3.4.2</t>
  </si>
  <si>
    <t>3.4.3</t>
  </si>
  <si>
    <t>ΣΤΟΧΟΣ: Αύξηση των ιδίων εσόδων</t>
  </si>
  <si>
    <t>ΣΤΟΧΟΣ: Αξιοποίηση της δημοτικής ακίνητης περιουσίας</t>
  </si>
  <si>
    <t>ΑΞΟΝΑΣ</t>
  </si>
  <si>
    <t>Προστασία του Περιβάλλοντος &amp; Βελτίωση της Ποιότητας Ζωής</t>
  </si>
  <si>
    <t>ΜΕΤΡΟ</t>
  </si>
  <si>
    <t>ΣΤΟΧΟΣ</t>
  </si>
  <si>
    <t>Φυσικό Περιβάλλον</t>
  </si>
  <si>
    <t>Προστασία, οικολογική αναβάθμιση και αξιοποίηση του όρους Αιγάλεω</t>
  </si>
  <si>
    <t>Βιώσιμη διαχείριση φυσικών πόρων</t>
  </si>
  <si>
    <t>Οικιστικό &amp; δομημένο περιβάλλον</t>
  </si>
  <si>
    <t>Καθαρό περιβάλλον στην πόλη</t>
  </si>
  <si>
    <t>Αύξηση-αναβάθμιση του πρασίνου &amp; των κοινόχρηστων χώρων</t>
  </si>
  <si>
    <t>Ολοκλήρωση πολεοδομικού σχεδιασμού και εφαρμογή των όρων του</t>
  </si>
  <si>
    <t>Βελτίωση της αστικής κινητικότητας και ασφάλειας</t>
  </si>
  <si>
    <t>Βελτίωση τεχνικών υποδομών και αναβάθμιση δικτύων</t>
  </si>
  <si>
    <t xml:space="preserve">Κοινωνική προστασία, Απασχόληση, Υγεία, Προσχολική Αγωγή - </t>
  </si>
  <si>
    <t>Εκπαίδευση, Πολιτισμός και Αθλητισμός</t>
  </si>
  <si>
    <t>Βελτίωση της διοικητικής ικανότητας του Δήμου</t>
  </si>
  <si>
    <t>Κοινωνική προστασία</t>
  </si>
  <si>
    <t>Απασχόληση</t>
  </si>
  <si>
    <t>Υγεία</t>
  </si>
  <si>
    <t>Προσχολική αγωγή - Εκπαίδευση</t>
  </si>
  <si>
    <t>Πολιτισμός</t>
  </si>
  <si>
    <t>Αθλητισμός</t>
  </si>
  <si>
    <t>Οργάνωση Υπηρεσιών και Νομικών Προσώπων Δήμου</t>
  </si>
  <si>
    <t>Στελέχωση, υποδομές και εξοπλισμός</t>
  </si>
  <si>
    <t>Συστήματα κατάρτισης και διαχειριστικής επάρκειας</t>
  </si>
  <si>
    <t>ΜΕΤΡΟ: Οικονομική διοίκηση και διαχείριση</t>
  </si>
  <si>
    <t>Οικονομική διοίκηση και διαχείριση</t>
  </si>
  <si>
    <t>Βελτίωση και επέκταση υπηρεσιών κοινωνικού χαρακτήρα</t>
  </si>
  <si>
    <t>Βελτίωση και επέκταση υπηρεσιών για την προώθηση της απασχόλησης</t>
  </si>
  <si>
    <t>Επέκταση δράσεων πρόληψης και αγωγής υγείας</t>
  </si>
  <si>
    <t>Εκσυγχρονισμός-βελτίωση οργανωτικής δομής υπηρεσιών</t>
  </si>
  <si>
    <t>Αναδιοργάνωση-ενοποίηση και βελτίωση λειτουργίας Νομικών Προσώπων</t>
  </si>
  <si>
    <t>Αναβάθμιση οργάνωσης-μηχανοργάνωσης, προώθηση ψηφιακού δήμου</t>
  </si>
  <si>
    <t xml:space="preserve">Επαρκής στελέχωση των υπηρεσιών με μόνιμο προσωπικό </t>
  </si>
  <si>
    <t>Εκσυγχρονισμός και κάλυψη πρόσθετων αναγκών σε εξοπλισμό</t>
  </si>
  <si>
    <t>Εσωτερική κατάρτιση</t>
  </si>
  <si>
    <t>Απόκτηση διαχειριστικής επάρκειας</t>
  </si>
  <si>
    <t>Αύξηση των ιδίων εσόδων</t>
  </si>
  <si>
    <t>Νέο σύστημα κατάρτισης προϋπολογισμού</t>
  </si>
  <si>
    <t>ΣΥΝΟΛΙΚΟΣ ΚΟΣΤΟΣ ΠΡΟΓΡΑΜΜΑΤΟΣ</t>
  </si>
  <si>
    <t>Επιμερισμός ανά εκτιμούμενη πηγή χρηματοδότησης</t>
  </si>
  <si>
    <t>Μελέτη οικολογικής σποράς όρους Αιγάλεω</t>
  </si>
  <si>
    <t>Η δράση υλοποιείται από τον ΑΣΔΑ, που επιφορτίζεται και το κόστος της (για τον λόγο αυτό δεν υπάρχει κόστος για το ΕΠ του Δήμου).</t>
  </si>
  <si>
    <t>Συνέχεια προηγουμένου. Υπάρει προμελέτη.</t>
  </si>
  <si>
    <t>Μελέτη για πράσινες ταράτσες σε ιδιωτικά κτίρια (προϋποθέσεις κατασκευής, κίνητρα, παροχή υποστηρικτικών υπηρεσιών και μέσων από Δήμο)</t>
  </si>
  <si>
    <t>Συνεχιζόμενο μετά το 2010.</t>
  </si>
  <si>
    <t>Διαρκής δραστηριότητα. Δεν προβλέπεται ειδικό κόστος.</t>
  </si>
  <si>
    <t>Συνέχεια προηγουμένου. Υπάρχει προμελέτη και μελέτη.</t>
  </si>
  <si>
    <t>Δ/ΝΣΗ Προγρ/σμού &amp; Κοιν.Πολ.                                                     / ΝΠΔΔ                                    Παιδ. Σταθμοί</t>
  </si>
  <si>
    <t>Συνέχεια προηγουμένου. Υπάρχει προμελέτη.</t>
  </si>
  <si>
    <t>ΣΥΝΟΛΟ ΣΤΟΧΟΥ</t>
  </si>
  <si>
    <t>Σύνολο Χρηματοδότησης</t>
  </si>
  <si>
    <t>Πηγές Χρηματο-δότησης</t>
  </si>
  <si>
    <t>Συνεχιζόμενο.</t>
  </si>
  <si>
    <t>ΣΥΝΟΛΟ ΜΕΤΡΟΥ</t>
  </si>
  <si>
    <t>ΣΤΟΧΟΣ: Βελτίωση και επέκταση υπηρεσιών κοινωνικού χαρακτήρα</t>
  </si>
  <si>
    <t>ΣΤΟΧΟΣ: Βελτίωση και επέκταση υπηρεσιών για την προώθηση της απασχόλησης</t>
  </si>
  <si>
    <t>ΣΤΟΧΟΣ: Εκσυγχρονισμός-βελτίωση οργανωτικής δομής υπηρεσιών</t>
  </si>
  <si>
    <t xml:space="preserve">ΣΤΟΧΟΣ: Αναδιοργάνωση-ενοποίηση και βελτίωση λειτουργίας Νομικών Προσώπων </t>
  </si>
  <si>
    <t>ΣΤΟΧΟΣ: Επαρκής στελέχωση των υπηρεσιών με μόνιμο προσωπικό</t>
  </si>
  <si>
    <t>ΣΤΟΧΟΣ: Νέο σύστημα κατάρτισης προϋπολογισμού (συμμετοχικές διαδικασίες, κοστολόγηση)</t>
  </si>
  <si>
    <t>Βελτίωση και επέκταση υπηρεσιών Πολιτισμού</t>
  </si>
  <si>
    <t>Βελτίωση και επέκταση υποδομών Πολιτισμού</t>
  </si>
  <si>
    <t>Βελτίωση και επέκταση υπηρεσιών Αθλητισμού</t>
  </si>
  <si>
    <t>Βελτίωση και επέκταση υποδομών Αθλητισμού</t>
  </si>
  <si>
    <t>Βελτίωση και επέκταση υπηρεσιών Προσχολικής Αγωγής - Εκπαίδευσης</t>
  </si>
  <si>
    <t>Βελτίωση κτιριακών υποδομών Προσχολικής Αγωγής - Εκπαίδευσης</t>
  </si>
  <si>
    <t>ΣΤΟΧΟΣ: Βελτίωση και επέκταση υπηρεσιών Προσχολικής Αγωγής - Εκπαίδευσης</t>
  </si>
  <si>
    <t>ΣΤΟΧΟΣ: Βελτίωση κτιριακών υποδομών Προσχολικής Αγωγής - Εκπαίδευσης</t>
  </si>
  <si>
    <t>ΣΤΟΧΟΣ: Βελτίωση και επέκταση υπηρεσιών Πολιτισμού</t>
  </si>
  <si>
    <t>ΣΤΟΧΟΣ: Βελτίωση και επέκταση υποδομών Πολιτισμού</t>
  </si>
  <si>
    <t>ΣΤΟΧΟΣ: Βελτίωση και επέκταση υπηρεσιών Αθλητισμού</t>
  </si>
  <si>
    <t>ΣΤΟΧΟΣ: Βελτίωση και επέκταση υποδομών Αθλητισμού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</si>
</sst>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5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36"/>
      <name val="Arial Greek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i/>
      <sz val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10"/>
      <name val="Verdana"/>
      <family val="2"/>
    </font>
    <font>
      <vertAlign val="superscript"/>
      <sz val="8"/>
      <name val="Verdana"/>
      <family val="2"/>
    </font>
    <font>
      <i/>
      <sz val="8"/>
      <name val="Verdana"/>
      <family val="2"/>
    </font>
    <font>
      <b/>
      <sz val="6"/>
      <name val="Verdana"/>
      <family val="2"/>
    </font>
    <font>
      <sz val="8"/>
      <color indexed="63"/>
      <name val="Verdana"/>
      <family val="2"/>
    </font>
    <font>
      <i/>
      <sz val="8"/>
      <color indexed="10"/>
      <name val="Verdana"/>
      <family val="2"/>
    </font>
    <font>
      <i/>
      <vertAlign val="superscript"/>
      <sz val="8"/>
      <name val="Verdana"/>
      <family val="2"/>
    </font>
    <font>
      <sz val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7"/>
      <color indexed="55"/>
      <name val="Verdana"/>
      <family val="2"/>
    </font>
    <font>
      <b/>
      <sz val="8"/>
      <color indexed="49"/>
      <name val="Verdana"/>
      <family val="2"/>
    </font>
    <font>
      <sz val="8"/>
      <color indexed="49"/>
      <name val="Verdana"/>
      <family val="2"/>
    </font>
    <font>
      <b/>
      <sz val="7"/>
      <color indexed="49"/>
      <name val="Verdana"/>
      <family val="2"/>
    </font>
    <font>
      <i/>
      <sz val="8"/>
      <color indexed="49"/>
      <name val="Verdana"/>
      <family val="2"/>
    </font>
    <font>
      <b/>
      <sz val="10"/>
      <color indexed="49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7" borderId="1" applyNumberFormat="0" applyAlignment="0" applyProtection="0"/>
    <xf numFmtId="0" fontId="25" fillId="16" borderId="2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</cellStyleXfs>
  <cellXfs count="259">
    <xf numFmtId="0" fontId="0" fillId="0" borderId="0" xfId="0" applyAlignment="1">
      <alignment/>
    </xf>
    <xf numFmtId="0" fontId="7" fillId="0" borderId="0" xfId="34" applyFont="1" applyBorder="1" applyAlignment="1">
      <alignment horizontal="center" vertical="center" wrapText="1"/>
      <protection/>
    </xf>
    <xf numFmtId="0" fontId="2" fillId="0" borderId="0" xfId="34" applyFont="1" applyBorder="1" applyAlignment="1">
      <alignment horizontal="center" vertical="center" wrapText="1"/>
      <protection/>
    </xf>
    <xf numFmtId="0" fontId="2" fillId="0" borderId="0" xfId="34" applyFont="1" applyBorder="1" applyAlignment="1">
      <alignment horizontal="left" vertical="center" wrapText="1"/>
      <protection/>
    </xf>
    <xf numFmtId="3" fontId="2" fillId="0" borderId="0" xfId="34" applyNumberFormat="1" applyFont="1" applyBorder="1" applyAlignment="1">
      <alignment horizontal="right" vertical="center" wrapText="1"/>
      <protection/>
    </xf>
    <xf numFmtId="0" fontId="2" fillId="0" borderId="0" xfId="34" applyFont="1" applyBorder="1" applyAlignment="1">
      <alignment vertical="center" wrapText="1"/>
      <protection/>
    </xf>
    <xf numFmtId="0" fontId="8" fillId="0" borderId="0" xfId="34" applyFont="1" applyBorder="1" applyAlignment="1">
      <alignment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vertical="center" wrapText="1"/>
      <protection/>
    </xf>
    <xf numFmtId="0" fontId="7" fillId="0" borderId="10" xfId="34" applyFont="1" applyBorder="1" applyAlignment="1">
      <alignment horizontal="center" vertical="center" wrapText="1"/>
      <protection/>
    </xf>
    <xf numFmtId="3" fontId="7" fillId="0" borderId="10" xfId="34" applyNumberFormat="1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left" vertical="center" wrapText="1"/>
      <protection/>
    </xf>
    <xf numFmtId="3" fontId="2" fillId="0" borderId="10" xfId="34" applyNumberFormat="1" applyFont="1" applyBorder="1" applyAlignment="1">
      <alignment horizontal="right" vertical="center" wrapText="1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3" fontId="11" fillId="0" borderId="10" xfId="34" applyNumberFormat="1" applyFont="1" applyBorder="1" applyAlignment="1">
      <alignment horizontal="righ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0" fontId="13" fillId="0" borderId="10" xfId="34" applyFont="1" applyBorder="1" applyAlignment="1">
      <alignment horizontal="left" vertical="center" wrapText="1"/>
      <protection/>
    </xf>
    <xf numFmtId="0" fontId="2" fillId="0" borderId="10" xfId="35" applyFont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horizontal="left" vertical="center" wrapText="1"/>
      <protection/>
    </xf>
    <xf numFmtId="0" fontId="2" fillId="0" borderId="10" xfId="34" applyFont="1" applyBorder="1" applyAlignment="1">
      <alignment vertical="center" wrapText="1"/>
      <protection/>
    </xf>
    <xf numFmtId="3" fontId="11" fillId="0" borderId="10" xfId="34" applyNumberFormat="1" applyFont="1" applyFill="1" applyBorder="1" applyAlignment="1">
      <alignment horizontal="right" vertical="center" wrapText="1"/>
      <protection/>
    </xf>
    <xf numFmtId="0" fontId="11" fillId="0" borderId="10" xfId="34" applyFont="1" applyFill="1" applyBorder="1" applyAlignment="1">
      <alignment horizontal="left" vertical="center" wrapText="1"/>
      <protection/>
    </xf>
    <xf numFmtId="0" fontId="11" fillId="0" borderId="10" xfId="34" applyFont="1" applyFill="1" applyBorder="1" applyAlignment="1">
      <alignment horizontal="center" vertical="center" wrapText="1"/>
      <protection/>
    </xf>
    <xf numFmtId="3" fontId="9" fillId="0" borderId="10" xfId="34" applyNumberFormat="1" applyFont="1" applyBorder="1" applyAlignment="1">
      <alignment horizontal="right" vertical="center" wrapText="1"/>
      <protection/>
    </xf>
    <xf numFmtId="0" fontId="2" fillId="0" borderId="10" xfId="35" applyFont="1" applyFill="1" applyBorder="1" applyAlignment="1">
      <alignment horizontal="left" vertical="center" wrapText="1"/>
      <protection/>
    </xf>
    <xf numFmtId="3" fontId="2" fillId="0" borderId="10" xfId="35" applyNumberFormat="1" applyFont="1" applyFill="1" applyBorder="1" applyAlignment="1">
      <alignment horizontal="right" vertical="center" wrapText="1"/>
      <protection/>
    </xf>
    <xf numFmtId="3" fontId="2" fillId="0" borderId="10" xfId="35" applyNumberFormat="1" applyFont="1" applyBorder="1" applyAlignment="1">
      <alignment horizontal="right" vertical="center" wrapText="1"/>
      <protection/>
    </xf>
    <xf numFmtId="0" fontId="2" fillId="0" borderId="10" xfId="35" applyFont="1" applyBorder="1" applyAlignment="1">
      <alignment horizontal="left" vertical="center" wrapText="1"/>
      <protection/>
    </xf>
    <xf numFmtId="3" fontId="2" fillId="0" borderId="10" xfId="34" applyNumberFormat="1" applyFont="1" applyFill="1" applyBorder="1" applyAlignment="1">
      <alignment horizontal="right" vertical="center" wrapText="1"/>
      <protection/>
    </xf>
    <xf numFmtId="0" fontId="2" fillId="0" borderId="10" xfId="34" applyFont="1" applyFill="1" applyBorder="1" applyAlignment="1">
      <alignment horizontal="center" vertical="center" wrapText="1"/>
      <protection/>
    </xf>
    <xf numFmtId="0" fontId="7" fillId="0" borderId="11" xfId="34" applyFont="1" applyBorder="1" applyAlignment="1">
      <alignment horizontal="center" vertical="center" wrapText="1"/>
      <protection/>
    </xf>
    <xf numFmtId="0" fontId="7" fillId="0" borderId="12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 wrapText="1"/>
      <protection/>
    </xf>
    <xf numFmtId="0" fontId="2" fillId="0" borderId="11" xfId="35" applyFont="1" applyBorder="1" applyAlignment="1">
      <alignment horizontal="center" vertical="center" wrapText="1"/>
      <protection/>
    </xf>
    <xf numFmtId="3" fontId="2" fillId="0" borderId="11" xfId="34" applyNumberFormat="1" applyFont="1" applyBorder="1" applyAlignment="1">
      <alignment horizontal="center" vertical="center" wrapText="1"/>
      <protection/>
    </xf>
    <xf numFmtId="0" fontId="2" fillId="0" borderId="10" xfId="35" applyFont="1" applyFill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vertical="center" wrapText="1"/>
      <protection/>
    </xf>
    <xf numFmtId="0" fontId="2" fillId="0" borderId="11" xfId="35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vertical="center" wrapText="1"/>
      <protection/>
    </xf>
    <xf numFmtId="49" fontId="2" fillId="0" borderId="10" xfId="34" applyNumberFormat="1" applyFont="1" applyBorder="1" applyAlignment="1">
      <alignment horizontal="left" vertical="center" wrapText="1"/>
      <protection/>
    </xf>
    <xf numFmtId="0" fontId="11" fillId="0" borderId="10" xfId="34" applyFont="1" applyFill="1" applyBorder="1" applyAlignment="1">
      <alignment horizontal="left" vertical="center" wrapText="1"/>
      <protection/>
    </xf>
    <xf numFmtId="0" fontId="2" fillId="0" borderId="11" xfId="34" applyFont="1" applyFill="1" applyBorder="1" applyAlignment="1">
      <alignment horizontal="center" vertical="center" wrapText="1"/>
      <protection/>
    </xf>
    <xf numFmtId="49" fontId="2" fillId="0" borderId="10" xfId="34" applyNumberFormat="1" applyFont="1" applyFill="1" applyBorder="1" applyAlignment="1">
      <alignment horizontal="left" vertical="center" wrapText="1"/>
      <protection/>
    </xf>
    <xf numFmtId="0" fontId="11" fillId="0" borderId="10" xfId="34" applyFont="1" applyFill="1" applyBorder="1" applyAlignment="1">
      <alignment vertical="center" wrapText="1"/>
      <protection/>
    </xf>
    <xf numFmtId="0" fontId="11" fillId="0" borderId="11" xfId="34" applyFont="1" applyFill="1" applyBorder="1" applyAlignment="1">
      <alignment horizontal="center" vertical="center" wrapText="1"/>
      <protection/>
    </xf>
    <xf numFmtId="0" fontId="11" fillId="0" borderId="0" xfId="34" applyFont="1" applyFill="1" applyBorder="1" applyAlignment="1">
      <alignment vertical="center" wrapText="1"/>
      <protection/>
    </xf>
    <xf numFmtId="0" fontId="2" fillId="0" borderId="0" xfId="34" applyFont="1" applyBorder="1" applyAlignment="1">
      <alignment horizontal="left" vertical="center"/>
      <protection/>
    </xf>
    <xf numFmtId="0" fontId="2" fillId="0" borderId="0" xfId="34" applyFont="1" applyBorder="1" applyAlignment="1">
      <alignment vertical="center"/>
      <protection/>
    </xf>
    <xf numFmtId="0" fontId="17" fillId="0" borderId="0" xfId="34" applyFont="1" applyBorder="1" applyAlignment="1">
      <alignment horizontal="left" vertical="center"/>
      <protection/>
    </xf>
    <xf numFmtId="0" fontId="17" fillId="0" borderId="0" xfId="34" applyFont="1" applyBorder="1" applyAlignment="1">
      <alignment vertical="center"/>
      <protection/>
    </xf>
    <xf numFmtId="0" fontId="17" fillId="0" borderId="0" xfId="34" applyFont="1" applyBorder="1" applyAlignment="1">
      <alignment horizontal="center" vertical="center"/>
      <protection/>
    </xf>
    <xf numFmtId="3" fontId="17" fillId="0" borderId="0" xfId="34" applyNumberFormat="1" applyFont="1" applyBorder="1" applyAlignment="1">
      <alignment horizontal="right" vertical="center"/>
      <protection/>
    </xf>
    <xf numFmtId="0" fontId="18" fillId="0" borderId="0" xfId="34" applyFont="1" applyBorder="1" applyAlignment="1">
      <alignment horizontal="left" vertical="center"/>
      <protection/>
    </xf>
    <xf numFmtId="3" fontId="1" fillId="0" borderId="10" xfId="34" applyNumberFormat="1" applyFont="1" applyBorder="1" applyAlignment="1">
      <alignment horizontal="right"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34" applyFont="1" applyBorder="1" applyAlignment="1">
      <alignment horizontal="left" vertical="center"/>
      <protection/>
    </xf>
    <xf numFmtId="0" fontId="20" fillId="0" borderId="0" xfId="34" applyFont="1" applyBorder="1" applyAlignment="1">
      <alignment horizontal="left" vertical="center"/>
      <protection/>
    </xf>
    <xf numFmtId="0" fontId="20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34" applyFont="1" applyBorder="1" applyAlignment="1">
      <alignment vertical="center"/>
      <protection/>
    </xf>
    <xf numFmtId="0" fontId="17" fillId="0" borderId="13" xfId="34" applyFont="1" applyBorder="1" applyAlignment="1">
      <alignment vertical="center"/>
      <protection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11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3" fontId="1" fillId="0" borderId="10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16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8" fillId="0" borderId="17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8" fillId="0" borderId="12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 horizontal="left"/>
    </xf>
    <xf numFmtId="0" fontId="18" fillId="0" borderId="20" xfId="0" applyFont="1" applyBorder="1" applyAlignment="1">
      <alignment/>
    </xf>
    <xf numFmtId="3" fontId="1" fillId="0" borderId="10" xfId="0" applyNumberFormat="1" applyFont="1" applyBorder="1" applyAlignment="1">
      <alignment vertical="top"/>
    </xf>
    <xf numFmtId="3" fontId="1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1" fillId="0" borderId="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/>
    </xf>
    <xf numFmtId="0" fontId="2" fillId="0" borderId="22" xfId="34" applyFont="1" applyBorder="1" applyAlignment="1">
      <alignment horizontal="center" vertical="center" wrapText="1"/>
      <protection/>
    </xf>
    <xf numFmtId="0" fontId="2" fillId="0" borderId="22" xfId="34" applyFont="1" applyBorder="1" applyAlignment="1">
      <alignment horizontal="left" vertical="center" wrapText="1"/>
      <protection/>
    </xf>
    <xf numFmtId="0" fontId="2" fillId="0" borderId="23" xfId="34" applyFont="1" applyBorder="1" applyAlignment="1">
      <alignment horizontal="center" vertical="center" wrapText="1"/>
      <protection/>
    </xf>
    <xf numFmtId="3" fontId="2" fillId="0" borderId="22" xfId="34" applyNumberFormat="1" applyFont="1" applyBorder="1" applyAlignment="1">
      <alignment horizontal="right" vertical="center" wrapText="1"/>
      <protection/>
    </xf>
    <xf numFmtId="0" fontId="11" fillId="0" borderId="24" xfId="34" applyFont="1" applyBorder="1" applyAlignment="1">
      <alignment horizontal="center" vertical="center" wrapText="1"/>
      <protection/>
    </xf>
    <xf numFmtId="0" fontId="11" fillId="0" borderId="24" xfId="34" applyFont="1" applyBorder="1" applyAlignment="1">
      <alignment horizontal="left" vertical="center" wrapText="1"/>
      <protection/>
    </xf>
    <xf numFmtId="0" fontId="11" fillId="0" borderId="25" xfId="34" applyFont="1" applyBorder="1" applyAlignment="1">
      <alignment horizontal="center" vertical="center" wrapText="1"/>
      <protection/>
    </xf>
    <xf numFmtId="3" fontId="11" fillId="0" borderId="24" xfId="34" applyNumberFormat="1" applyFont="1" applyBorder="1" applyAlignment="1">
      <alignment horizontal="right" vertical="center" wrapText="1"/>
      <protection/>
    </xf>
    <xf numFmtId="0" fontId="11" fillId="0" borderId="24" xfId="34" applyFont="1" applyBorder="1" applyAlignment="1">
      <alignment horizontal="left" vertical="center" wrapText="1"/>
      <protection/>
    </xf>
    <xf numFmtId="0" fontId="11" fillId="0" borderId="26" xfId="34" applyFont="1" applyBorder="1" applyAlignment="1">
      <alignment horizontal="center" vertical="center" wrapText="1"/>
      <protection/>
    </xf>
    <xf numFmtId="0" fontId="11" fillId="0" borderId="26" xfId="34" applyFont="1" applyBorder="1" applyAlignment="1">
      <alignment horizontal="left" vertical="center" wrapText="1"/>
      <protection/>
    </xf>
    <xf numFmtId="0" fontId="11" fillId="0" borderId="27" xfId="34" applyFont="1" applyBorder="1" applyAlignment="1">
      <alignment horizontal="center" vertical="center" wrapText="1"/>
      <protection/>
    </xf>
    <xf numFmtId="3" fontId="11" fillId="0" borderId="26" xfId="34" applyNumberFormat="1" applyFont="1" applyBorder="1" applyAlignment="1">
      <alignment horizontal="right" vertical="center" wrapText="1"/>
      <protection/>
    </xf>
    <xf numFmtId="0" fontId="11" fillId="0" borderId="26" xfId="34" applyFont="1" applyBorder="1" applyAlignment="1">
      <alignment horizontal="left" vertical="center" wrapText="1"/>
      <protection/>
    </xf>
    <xf numFmtId="0" fontId="11" fillId="0" borderId="26" xfId="34" applyFont="1" applyBorder="1" applyAlignment="1">
      <alignment vertical="center" wrapText="1"/>
      <protection/>
    </xf>
    <xf numFmtId="3" fontId="14" fillId="0" borderId="24" xfId="34" applyNumberFormat="1" applyFont="1" applyBorder="1" applyAlignment="1">
      <alignment horizontal="right" vertical="center" wrapText="1"/>
      <protection/>
    </xf>
    <xf numFmtId="3" fontId="14" fillId="0" borderId="26" xfId="34" applyNumberFormat="1" applyFont="1" applyBorder="1" applyAlignment="1">
      <alignment horizontal="right" vertical="center" wrapText="1"/>
      <protection/>
    </xf>
    <xf numFmtId="49" fontId="2" fillId="0" borderId="22" xfId="34" applyNumberFormat="1" applyFont="1" applyBorder="1" applyAlignment="1">
      <alignment horizontal="left" vertical="center" wrapText="1"/>
      <protection/>
    </xf>
    <xf numFmtId="49" fontId="11" fillId="0" borderId="24" xfId="34" applyNumberFormat="1" applyFont="1" applyBorder="1" applyAlignment="1">
      <alignment horizontal="left" vertical="center" wrapText="1"/>
      <protection/>
    </xf>
    <xf numFmtId="49" fontId="11" fillId="0" borderId="26" xfId="34" applyNumberFormat="1" applyFont="1" applyBorder="1" applyAlignment="1">
      <alignment horizontal="left" vertical="center" wrapText="1"/>
      <protection/>
    </xf>
    <xf numFmtId="0" fontId="39" fillId="0" borderId="12" xfId="34" applyFont="1" applyBorder="1" applyAlignment="1">
      <alignment horizontal="center" vertical="center" wrapText="1"/>
      <protection/>
    </xf>
    <xf numFmtId="0" fontId="40" fillId="0" borderId="0" xfId="34" applyFont="1" applyBorder="1" applyAlignment="1">
      <alignment vertical="center"/>
      <protection/>
    </xf>
    <xf numFmtId="0" fontId="40" fillId="0" borderId="0" xfId="34" applyFont="1" applyBorder="1" applyAlignment="1">
      <alignment horizontal="right" vertical="center"/>
      <protection/>
    </xf>
    <xf numFmtId="0" fontId="40" fillId="0" borderId="0" xfId="34" applyFont="1" applyBorder="1" applyAlignment="1">
      <alignment horizontal="left" vertical="center"/>
      <protection/>
    </xf>
    <xf numFmtId="3" fontId="40" fillId="0" borderId="10" xfId="34" applyNumberFormat="1" applyFont="1" applyBorder="1" applyAlignment="1">
      <alignment horizontal="right" vertical="center"/>
      <protection/>
    </xf>
    <xf numFmtId="0" fontId="40" fillId="0" borderId="0" xfId="34" applyFont="1" applyBorder="1" applyAlignment="1">
      <alignment horizontal="center" vertical="center"/>
      <protection/>
    </xf>
    <xf numFmtId="0" fontId="41" fillId="0" borderId="0" xfId="34" applyFont="1" applyBorder="1" applyAlignment="1">
      <alignment vertical="center"/>
      <protection/>
    </xf>
    <xf numFmtId="0" fontId="41" fillId="0" borderId="0" xfId="34" applyFont="1" applyBorder="1" applyAlignment="1">
      <alignment horizontal="center" vertical="center"/>
      <protection/>
    </xf>
    <xf numFmtId="0" fontId="41" fillId="0" borderId="0" xfId="34" applyFont="1" applyBorder="1" applyAlignment="1">
      <alignment horizontal="left" vertical="center"/>
      <protection/>
    </xf>
    <xf numFmtId="3" fontId="41" fillId="0" borderId="0" xfId="34" applyNumberFormat="1" applyFont="1" applyBorder="1" applyAlignment="1">
      <alignment horizontal="right" vertical="center"/>
      <protection/>
    </xf>
    <xf numFmtId="0" fontId="42" fillId="0" borderId="12" xfId="34" applyFont="1" applyBorder="1" applyAlignment="1">
      <alignment horizontal="center" vertical="center" wrapText="1"/>
      <protection/>
    </xf>
    <xf numFmtId="0" fontId="41" fillId="0" borderId="12" xfId="34" applyFont="1" applyBorder="1" applyAlignment="1">
      <alignment horizontal="center" vertical="center" wrapText="1"/>
      <protection/>
    </xf>
    <xf numFmtId="0" fontId="41" fillId="0" borderId="28" xfId="34" applyFont="1" applyBorder="1" applyAlignment="1">
      <alignment horizontal="center" vertical="center" wrapText="1"/>
      <protection/>
    </xf>
    <xf numFmtId="0" fontId="43" fillId="0" borderId="29" xfId="34" applyFont="1" applyBorder="1" applyAlignment="1">
      <alignment horizontal="center" vertical="center" wrapText="1"/>
      <protection/>
    </xf>
    <xf numFmtId="0" fontId="43" fillId="0" borderId="30" xfId="34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40" fillId="0" borderId="13" xfId="34" applyFont="1" applyBorder="1" applyAlignment="1">
      <alignment horizontal="left" vertical="center"/>
      <protection/>
    </xf>
    <xf numFmtId="0" fontId="40" fillId="0" borderId="13" xfId="34" applyFont="1" applyBorder="1" applyAlignment="1">
      <alignment vertical="center"/>
      <protection/>
    </xf>
    <xf numFmtId="3" fontId="40" fillId="0" borderId="10" xfId="0" applyNumberFormat="1" applyFont="1" applyBorder="1" applyAlignment="1">
      <alignment/>
    </xf>
    <xf numFmtId="3" fontId="41" fillId="0" borderId="20" xfId="0" applyNumberFormat="1" applyFont="1" applyBorder="1" applyAlignment="1">
      <alignment vertical="top"/>
    </xf>
    <xf numFmtId="0" fontId="43" fillId="0" borderId="12" xfId="34" applyFont="1" applyBorder="1" applyAlignment="1">
      <alignment horizontal="center" vertical="center" wrapText="1"/>
      <protection/>
    </xf>
    <xf numFmtId="0" fontId="44" fillId="0" borderId="0" xfId="34" applyFont="1" applyBorder="1" applyAlignment="1">
      <alignment vertical="center"/>
      <protection/>
    </xf>
    <xf numFmtId="0" fontId="41" fillId="0" borderId="12" xfId="34" applyFont="1" applyFill="1" applyBorder="1" applyAlignment="1">
      <alignment horizontal="center" vertical="center" wrapText="1"/>
      <protection/>
    </xf>
    <xf numFmtId="0" fontId="43" fillId="0" borderId="12" xfId="34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wrapText="1"/>
      <protection/>
    </xf>
    <xf numFmtId="0" fontId="41" fillId="0" borderId="12" xfId="35" applyFont="1" applyBorder="1" applyAlignment="1">
      <alignment horizontal="center" vertical="center" wrapText="1"/>
      <protection/>
    </xf>
    <xf numFmtId="3" fontId="41" fillId="0" borderId="12" xfId="34" applyNumberFormat="1" applyFont="1" applyBorder="1" applyAlignment="1">
      <alignment horizontal="center" vertical="center" wrapText="1"/>
      <protection/>
    </xf>
    <xf numFmtId="0" fontId="41" fillId="0" borderId="0" xfId="34" applyFont="1" applyBorder="1" applyAlignment="1">
      <alignment horizontal="center" vertical="center" wrapText="1"/>
      <protection/>
    </xf>
    <xf numFmtId="0" fontId="14" fillId="0" borderId="24" xfId="34" applyFont="1" applyBorder="1" applyAlignment="1">
      <alignment horizontal="center" vertical="center" wrapText="1"/>
      <protection/>
    </xf>
    <xf numFmtId="0" fontId="14" fillId="0" borderId="26" xfId="34" applyFont="1" applyBorder="1" applyAlignment="1">
      <alignment horizontal="center" vertical="center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0" fontId="2" fillId="0" borderId="22" xfId="34" applyFont="1" applyBorder="1" applyAlignment="1">
      <alignment horizontal="left" vertical="center" wrapText="1"/>
      <protection/>
    </xf>
    <xf numFmtId="0" fontId="11" fillId="0" borderId="24" xfId="34" applyFont="1" applyBorder="1" applyAlignment="1" quotePrefix="1">
      <alignment vertical="center" wrapText="1"/>
      <protection/>
    </xf>
    <xf numFmtId="0" fontId="11" fillId="0" borderId="26" xfId="34" applyFont="1" applyBorder="1" applyAlignment="1" quotePrefix="1">
      <alignment vertical="center" wrapText="1"/>
      <protection/>
    </xf>
    <xf numFmtId="0" fontId="2" fillId="0" borderId="22" xfId="34" applyFont="1" applyFill="1" applyBorder="1" applyAlignment="1">
      <alignment horizontal="center" vertical="center" wrapText="1"/>
      <protection/>
    </xf>
    <xf numFmtId="0" fontId="2" fillId="0" borderId="22" xfId="34" applyFont="1" applyFill="1" applyBorder="1" applyAlignment="1">
      <alignment horizontal="left" vertical="center" wrapText="1"/>
      <protection/>
    </xf>
    <xf numFmtId="0" fontId="2" fillId="0" borderId="23" xfId="34" applyFont="1" applyFill="1" applyBorder="1" applyAlignment="1">
      <alignment horizontal="center" vertical="center" wrapText="1"/>
      <protection/>
    </xf>
    <xf numFmtId="0" fontId="41" fillId="0" borderId="28" xfId="34" applyFont="1" applyFill="1" applyBorder="1" applyAlignment="1">
      <alignment horizontal="center" vertical="center" wrapText="1"/>
      <protection/>
    </xf>
    <xf numFmtId="3" fontId="2" fillId="0" borderId="22" xfId="34" applyNumberFormat="1" applyFont="1" applyFill="1" applyBorder="1" applyAlignment="1">
      <alignment horizontal="right" vertical="center" wrapText="1"/>
      <protection/>
    </xf>
    <xf numFmtId="49" fontId="2" fillId="0" borderId="22" xfId="34" applyNumberFormat="1" applyFont="1" applyFill="1" applyBorder="1" applyAlignment="1">
      <alignment horizontal="left" vertical="center" wrapText="1"/>
      <protection/>
    </xf>
    <xf numFmtId="0" fontId="11" fillId="0" borderId="24" xfId="34" applyFont="1" applyFill="1" applyBorder="1" applyAlignment="1">
      <alignment horizontal="center" vertical="center" wrapText="1"/>
      <protection/>
    </xf>
    <xf numFmtId="0" fontId="11" fillId="0" borderId="24" xfId="34" applyFont="1" applyFill="1" applyBorder="1" applyAlignment="1">
      <alignment horizontal="left" vertical="center" wrapText="1"/>
      <protection/>
    </xf>
    <xf numFmtId="0" fontId="11" fillId="0" borderId="24" xfId="34" applyFont="1" applyFill="1" applyBorder="1" applyAlignment="1">
      <alignment vertical="center" wrapText="1"/>
      <protection/>
    </xf>
    <xf numFmtId="0" fontId="11" fillId="0" borderId="25" xfId="34" applyFont="1" applyFill="1" applyBorder="1" applyAlignment="1">
      <alignment horizontal="center" vertical="center" wrapText="1"/>
      <protection/>
    </xf>
    <xf numFmtId="0" fontId="43" fillId="0" borderId="29" xfId="34" applyFont="1" applyFill="1" applyBorder="1" applyAlignment="1">
      <alignment horizontal="center" vertical="center" wrapText="1"/>
      <protection/>
    </xf>
    <xf numFmtId="0" fontId="11" fillId="0" borderId="24" xfId="34" applyFont="1" applyFill="1" applyBorder="1" applyAlignment="1">
      <alignment horizontal="left" vertical="center" wrapText="1"/>
      <protection/>
    </xf>
    <xf numFmtId="0" fontId="11" fillId="0" borderId="26" xfId="34" applyFont="1" applyFill="1" applyBorder="1" applyAlignment="1">
      <alignment horizontal="center" vertical="center" wrapText="1"/>
      <protection/>
    </xf>
    <xf numFmtId="0" fontId="11" fillId="0" borderId="26" xfId="34" applyFont="1" applyFill="1" applyBorder="1" applyAlignment="1">
      <alignment horizontal="left" vertical="center" wrapText="1"/>
      <protection/>
    </xf>
    <xf numFmtId="0" fontId="11" fillId="0" borderId="26" xfId="34" applyFont="1" applyFill="1" applyBorder="1" applyAlignment="1">
      <alignment vertical="center" wrapText="1"/>
      <protection/>
    </xf>
    <xf numFmtId="0" fontId="11" fillId="0" borderId="27" xfId="34" applyFont="1" applyFill="1" applyBorder="1" applyAlignment="1">
      <alignment horizontal="center" vertical="center" wrapText="1"/>
      <protection/>
    </xf>
    <xf numFmtId="0" fontId="43" fillId="0" borderId="30" xfId="34" applyFont="1" applyFill="1" applyBorder="1" applyAlignment="1">
      <alignment horizontal="center" vertical="center" wrapText="1"/>
      <protection/>
    </xf>
    <xf numFmtId="49" fontId="11" fillId="0" borderId="26" xfId="34" applyNumberFormat="1" applyFont="1" applyFill="1" applyBorder="1" applyAlignment="1">
      <alignment horizontal="left" vertical="center" wrapText="1"/>
      <protection/>
    </xf>
    <xf numFmtId="3" fontId="11" fillId="0" borderId="24" xfId="34" applyNumberFormat="1" applyFont="1" applyFill="1" applyBorder="1" applyAlignment="1">
      <alignment horizontal="right" vertical="center" wrapText="1"/>
      <protection/>
    </xf>
    <xf numFmtId="49" fontId="11" fillId="0" borderId="24" xfId="34" applyNumberFormat="1" applyFont="1" applyFill="1" applyBorder="1" applyAlignment="1">
      <alignment horizontal="left" vertical="center" wrapText="1"/>
      <protection/>
    </xf>
    <xf numFmtId="3" fontId="11" fillId="0" borderId="26" xfId="34" applyNumberFormat="1" applyFont="1" applyFill="1" applyBorder="1" applyAlignment="1">
      <alignment horizontal="right" vertical="center" wrapText="1"/>
      <protection/>
    </xf>
    <xf numFmtId="0" fontId="2" fillId="0" borderId="22" xfId="34" applyFont="1" applyFill="1" applyBorder="1" applyAlignment="1">
      <alignment vertical="center" wrapText="1"/>
      <protection/>
    </xf>
    <xf numFmtId="0" fontId="11" fillId="0" borderId="26" xfId="34" applyFont="1" applyFill="1" applyBorder="1" applyAlignment="1">
      <alignment horizontal="left" vertical="center" wrapText="1"/>
      <protection/>
    </xf>
    <xf numFmtId="0" fontId="2" fillId="0" borderId="22" xfId="35" applyFont="1" applyBorder="1" applyAlignment="1">
      <alignment horizontal="center" vertical="center" wrapText="1"/>
      <protection/>
    </xf>
    <xf numFmtId="0" fontId="2" fillId="0" borderId="23" xfId="35" applyFont="1" applyFill="1" applyBorder="1" applyAlignment="1">
      <alignment horizontal="center" vertical="center" wrapText="1"/>
      <protection/>
    </xf>
    <xf numFmtId="0" fontId="41" fillId="0" borderId="28" xfId="35" applyFont="1" applyFill="1" applyBorder="1" applyAlignment="1">
      <alignment horizontal="center" vertical="center" wrapText="1"/>
      <protection/>
    </xf>
    <xf numFmtId="3" fontId="2" fillId="0" borderId="22" xfId="35" applyNumberFormat="1" applyFont="1" applyBorder="1" applyAlignment="1">
      <alignment horizontal="right" vertical="center" wrapText="1"/>
      <protection/>
    </xf>
    <xf numFmtId="0" fontId="2" fillId="0" borderId="22" xfId="35" applyFont="1" applyBorder="1" applyAlignment="1">
      <alignment horizontal="left" vertical="center" wrapText="1"/>
      <protection/>
    </xf>
    <xf numFmtId="0" fontId="11" fillId="0" borderId="24" xfId="35" applyFont="1" applyBorder="1" applyAlignment="1">
      <alignment horizontal="center" vertical="center" wrapText="1"/>
      <protection/>
    </xf>
    <xf numFmtId="0" fontId="11" fillId="0" borderId="24" xfId="34" applyFont="1" applyBorder="1" applyAlignment="1">
      <alignment vertical="center" wrapText="1"/>
      <protection/>
    </xf>
    <xf numFmtId="0" fontId="11" fillId="0" borderId="25" xfId="35" applyFont="1" applyBorder="1" applyAlignment="1">
      <alignment horizontal="center" vertical="center" wrapText="1"/>
      <protection/>
    </xf>
    <xf numFmtId="0" fontId="43" fillId="0" borderId="29" xfId="35" applyFont="1" applyBorder="1" applyAlignment="1">
      <alignment horizontal="center" vertical="center" wrapText="1"/>
      <protection/>
    </xf>
    <xf numFmtId="0" fontId="11" fillId="0" borderId="24" xfId="35" applyFont="1" applyBorder="1" applyAlignment="1">
      <alignment horizontal="left" vertical="center" wrapText="1"/>
      <protection/>
    </xf>
    <xf numFmtId="0" fontId="11" fillId="0" borderId="26" xfId="35" applyFont="1" applyBorder="1" applyAlignment="1">
      <alignment horizontal="center" vertical="center" wrapText="1"/>
      <protection/>
    </xf>
    <xf numFmtId="0" fontId="11" fillId="0" borderId="27" xfId="35" applyFont="1" applyBorder="1" applyAlignment="1">
      <alignment horizontal="center" vertical="center" wrapText="1"/>
      <protection/>
    </xf>
    <xf numFmtId="0" fontId="43" fillId="0" borderId="30" xfId="35" applyFont="1" applyBorder="1" applyAlignment="1">
      <alignment horizontal="center" vertical="center" wrapText="1"/>
      <protection/>
    </xf>
    <xf numFmtId="0" fontId="11" fillId="0" borderId="26" xfId="35" applyFont="1" applyFill="1" applyBorder="1" applyAlignment="1">
      <alignment horizontal="center" vertical="center" wrapText="1"/>
      <protection/>
    </xf>
    <xf numFmtId="0" fontId="11" fillId="0" borderId="26" xfId="35" applyFont="1" applyBorder="1" applyAlignment="1">
      <alignment horizontal="left" vertical="center" wrapText="1"/>
      <protection/>
    </xf>
    <xf numFmtId="0" fontId="11" fillId="0" borderId="24" xfId="35" applyFont="1" applyFill="1" applyBorder="1" applyAlignment="1">
      <alignment horizontal="left" vertical="center" wrapText="1"/>
      <protection/>
    </xf>
    <xf numFmtId="0" fontId="11" fillId="0" borderId="24" xfId="35" applyFont="1" applyBorder="1" applyAlignment="1">
      <alignment horizontal="left" vertical="center" wrapText="1"/>
      <protection/>
    </xf>
    <xf numFmtId="0" fontId="11" fillId="0" borderId="26" xfId="35" applyFont="1" applyFill="1" applyBorder="1" applyAlignment="1">
      <alignment horizontal="left" vertical="center" wrapText="1"/>
      <protection/>
    </xf>
    <xf numFmtId="0" fontId="11" fillId="0" borderId="26" xfId="35" applyFont="1" applyBorder="1" applyAlignment="1">
      <alignment horizontal="left" vertical="center" wrapText="1"/>
      <protection/>
    </xf>
    <xf numFmtId="0" fontId="2" fillId="0" borderId="23" xfId="35" applyFont="1" applyBorder="1" applyAlignment="1">
      <alignment horizontal="center" vertical="center" wrapText="1"/>
      <protection/>
    </xf>
    <xf numFmtId="0" fontId="41" fillId="0" borderId="28" xfId="35" applyFont="1" applyBorder="1" applyAlignment="1">
      <alignment horizontal="center" vertical="center" wrapText="1"/>
      <protection/>
    </xf>
    <xf numFmtId="3" fontId="11" fillId="0" borderId="24" xfId="34" applyNumberFormat="1" applyFont="1" applyBorder="1" applyAlignment="1" quotePrefix="1">
      <alignment horizontal="right" vertical="center" wrapText="1"/>
      <protection/>
    </xf>
    <xf numFmtId="3" fontId="11" fillId="0" borderId="26" xfId="34" applyNumberFormat="1" applyFont="1" applyBorder="1" applyAlignment="1" quotePrefix="1">
      <alignment horizontal="right" vertical="center" wrapText="1"/>
      <protection/>
    </xf>
    <xf numFmtId="3" fontId="11" fillId="0" borderId="24" xfId="34" applyNumberFormat="1" applyFont="1" applyFill="1" applyBorder="1" applyAlignment="1" quotePrefix="1">
      <alignment horizontal="right" vertical="center" wrapText="1"/>
      <protection/>
    </xf>
    <xf numFmtId="3" fontId="11" fillId="0" borderId="26" xfId="34" applyNumberFormat="1" applyFont="1" applyFill="1" applyBorder="1" applyAlignment="1" quotePrefix="1">
      <alignment horizontal="right" vertical="center" wrapText="1"/>
      <protection/>
    </xf>
    <xf numFmtId="3" fontId="11" fillId="0" borderId="10" xfId="34" applyNumberFormat="1" applyFont="1" applyFill="1" applyBorder="1" applyAlignment="1" quotePrefix="1">
      <alignment horizontal="right" vertical="center" wrapText="1"/>
      <protection/>
    </xf>
    <xf numFmtId="3" fontId="2" fillId="0" borderId="10" xfId="34" applyNumberFormat="1" applyFont="1" applyFill="1" applyBorder="1" applyAlignment="1">
      <alignment horizontal="right" vertical="center" wrapText="1"/>
      <protection/>
    </xf>
    <xf numFmtId="3" fontId="11" fillId="0" borderId="24" xfId="35" applyNumberFormat="1" applyFont="1" applyBorder="1" applyAlignment="1">
      <alignment horizontal="right" vertical="center" wrapText="1"/>
      <protection/>
    </xf>
    <xf numFmtId="3" fontId="11" fillId="0" borderId="24" xfId="34" applyNumberFormat="1" applyFont="1" applyBorder="1" applyAlignment="1">
      <alignment horizontal="right" vertical="center" wrapText="1"/>
      <protection/>
    </xf>
    <xf numFmtId="3" fontId="11" fillId="0" borderId="26" xfId="35" applyNumberFormat="1" applyFont="1" applyFill="1" applyBorder="1" applyAlignment="1">
      <alignment horizontal="right" vertical="center" wrapText="1"/>
      <protection/>
    </xf>
    <xf numFmtId="3" fontId="11" fillId="0" borderId="26" xfId="34" applyNumberFormat="1" applyFont="1" applyBorder="1" applyAlignment="1" quotePrefix="1">
      <alignment horizontal="right" vertical="center" wrapText="1"/>
      <protection/>
    </xf>
    <xf numFmtId="3" fontId="11" fillId="0" borderId="26" xfId="35" applyNumberFormat="1" applyFont="1" applyBorder="1" applyAlignment="1">
      <alignment horizontal="right" vertical="center" wrapText="1"/>
      <protection/>
    </xf>
    <xf numFmtId="3" fontId="11" fillId="0" borderId="24" xfId="34" applyNumberFormat="1" applyFont="1" applyBorder="1" applyAlignment="1" quotePrefix="1">
      <alignment horizontal="right" vertical="center" wrapText="1"/>
      <protection/>
    </xf>
    <xf numFmtId="0" fontId="2" fillId="0" borderId="22" xfId="34" applyFont="1" applyBorder="1" applyAlignment="1">
      <alignment vertical="center" wrapText="1"/>
      <protection/>
    </xf>
    <xf numFmtId="3" fontId="2" fillId="0" borderId="23" xfId="34" applyNumberFormat="1" applyFont="1" applyBorder="1" applyAlignment="1">
      <alignment horizontal="center" vertical="center" wrapText="1"/>
      <protection/>
    </xf>
    <xf numFmtId="3" fontId="41" fillId="0" borderId="28" xfId="34" applyNumberFormat="1" applyFont="1" applyBorder="1" applyAlignment="1">
      <alignment horizontal="center" vertical="center" wrapText="1"/>
      <protection/>
    </xf>
    <xf numFmtId="3" fontId="11" fillId="0" borderId="25" xfId="34" applyNumberFormat="1" applyFont="1" applyBorder="1" applyAlignment="1">
      <alignment horizontal="center" vertical="center" wrapText="1"/>
      <protection/>
    </xf>
    <xf numFmtId="3" fontId="43" fillId="0" borderId="29" xfId="34" applyNumberFormat="1" applyFont="1" applyBorder="1" applyAlignment="1">
      <alignment horizontal="center" vertical="center" wrapText="1"/>
      <protection/>
    </xf>
    <xf numFmtId="3" fontId="11" fillId="0" borderId="27" xfId="34" applyNumberFormat="1" applyFont="1" applyBorder="1" applyAlignment="1">
      <alignment horizontal="center" vertical="center" wrapText="1"/>
      <protection/>
    </xf>
    <xf numFmtId="3" fontId="43" fillId="0" borderId="30" xfId="34" applyNumberFormat="1" applyFont="1" applyBorder="1" applyAlignment="1">
      <alignment horizontal="center" vertical="center" wrapText="1"/>
      <protection/>
    </xf>
    <xf numFmtId="3" fontId="43" fillId="0" borderId="29" xfId="34" applyNumberFormat="1" applyFont="1" applyBorder="1" applyAlignment="1">
      <alignment horizontal="center" vertical="center" wrapText="1"/>
      <protection/>
    </xf>
    <xf numFmtId="3" fontId="43" fillId="0" borderId="30" xfId="34" applyNumberFormat="1" applyFont="1" applyBorder="1" applyAlignment="1">
      <alignment horizontal="center" vertical="center" wrapText="1"/>
      <protection/>
    </xf>
    <xf numFmtId="0" fontId="18" fillId="0" borderId="0" xfId="34" applyFont="1" applyBorder="1" applyAlignment="1">
      <alignment horizontal="right" vertical="center"/>
      <protection/>
    </xf>
    <xf numFmtId="3" fontId="18" fillId="0" borderId="0" xfId="34" applyNumberFormat="1" applyFont="1" applyBorder="1" applyAlignment="1">
      <alignment horizontal="left" vertical="center"/>
      <protection/>
    </xf>
    <xf numFmtId="0" fontId="18" fillId="0" borderId="0" xfId="34" applyFont="1" applyBorder="1" applyAlignment="1">
      <alignment vertical="center"/>
      <protection/>
    </xf>
    <xf numFmtId="0" fontId="2" fillId="0" borderId="15" xfId="34" applyFont="1" applyBorder="1" applyAlignment="1">
      <alignment horizontal="center" vertical="center" wrapText="1"/>
      <protection/>
    </xf>
    <xf numFmtId="0" fontId="2" fillId="0" borderId="15" xfId="34" applyFont="1" applyBorder="1" applyAlignment="1">
      <alignment horizontal="left" vertical="center" wrapText="1"/>
      <protection/>
    </xf>
    <xf numFmtId="3" fontId="2" fillId="0" borderId="15" xfId="34" applyNumberFormat="1" applyFont="1" applyBorder="1" applyAlignment="1">
      <alignment horizontal="center" vertical="center" wrapText="1"/>
      <protection/>
    </xf>
    <xf numFmtId="3" fontId="41" fillId="0" borderId="15" xfId="34" applyNumberFormat="1" applyFont="1" applyBorder="1" applyAlignment="1">
      <alignment horizontal="center" vertical="center" wrapText="1"/>
      <protection/>
    </xf>
    <xf numFmtId="3" fontId="2" fillId="0" borderId="15" xfId="34" applyNumberFormat="1" applyFont="1" applyBorder="1" applyAlignment="1">
      <alignment horizontal="right" vertical="center" wrapText="1"/>
      <protection/>
    </xf>
    <xf numFmtId="0" fontId="2" fillId="0" borderId="17" xfId="34" applyFont="1" applyBorder="1" applyAlignment="1">
      <alignment horizontal="center" vertical="center" wrapText="1"/>
      <protection/>
    </xf>
    <xf numFmtId="0" fontId="2" fillId="0" borderId="17" xfId="34" applyFont="1" applyBorder="1" applyAlignment="1">
      <alignment horizontal="left" vertical="center" wrapText="1"/>
      <protection/>
    </xf>
    <xf numFmtId="3" fontId="2" fillId="0" borderId="17" xfId="34" applyNumberFormat="1" applyFont="1" applyBorder="1" applyAlignment="1">
      <alignment horizontal="center" vertical="center" wrapText="1"/>
      <protection/>
    </xf>
    <xf numFmtId="3" fontId="41" fillId="0" borderId="17" xfId="34" applyNumberFormat="1" applyFont="1" applyBorder="1" applyAlignment="1">
      <alignment horizontal="center" vertical="center" wrapText="1"/>
      <protection/>
    </xf>
    <xf numFmtId="3" fontId="2" fillId="0" borderId="17" xfId="34" applyNumberFormat="1" applyFont="1" applyBorder="1" applyAlignment="1">
      <alignment horizontal="right" vertical="center" wrapText="1"/>
      <protection/>
    </xf>
    <xf numFmtId="3" fontId="2" fillId="0" borderId="0" xfId="34" applyNumberFormat="1" applyFont="1" applyBorder="1" applyAlignment="1">
      <alignment horizontal="center" vertical="center" wrapText="1"/>
      <protection/>
    </xf>
    <xf numFmtId="3" fontId="41" fillId="0" borderId="0" xfId="34" applyNumberFormat="1" applyFont="1" applyBorder="1" applyAlignment="1">
      <alignment horizontal="center" vertical="center" wrapText="1"/>
      <protection/>
    </xf>
    <xf numFmtId="0" fontId="41" fillId="0" borderId="15" xfId="34" applyFont="1" applyBorder="1" applyAlignment="1">
      <alignment horizontal="center" vertical="center" wrapText="1"/>
      <protection/>
    </xf>
    <xf numFmtId="0" fontId="41" fillId="0" borderId="17" xfId="34" applyFont="1" applyBorder="1" applyAlignment="1">
      <alignment horizontal="center" vertical="center" wrapText="1"/>
      <protection/>
    </xf>
    <xf numFmtId="0" fontId="1" fillId="0" borderId="0" xfId="34" applyFont="1" applyBorder="1" applyAlignment="1">
      <alignment vertical="center" wrapText="1"/>
      <protection/>
    </xf>
    <xf numFmtId="0" fontId="1" fillId="0" borderId="0" xfId="34" applyFont="1" applyBorder="1" applyAlignment="1">
      <alignment horizontal="center" vertical="center" wrapText="1"/>
      <protection/>
    </xf>
    <xf numFmtId="3" fontId="1" fillId="0" borderId="0" xfId="34" applyNumberFormat="1" applyFont="1" applyBorder="1" applyAlignment="1">
      <alignment horizontal="right" vertical="center" wrapText="1"/>
      <protection/>
    </xf>
    <xf numFmtId="0" fontId="1" fillId="0" borderId="0" xfId="34" applyFont="1" applyBorder="1" applyAlignment="1">
      <alignment horizontal="left" vertical="center" wrapText="1"/>
      <protection/>
    </xf>
    <xf numFmtId="3" fontId="2" fillId="0" borderId="10" xfId="34" applyNumberFormat="1" applyFont="1" applyBorder="1" applyAlignment="1">
      <alignment horizontal="right" vertical="center" wrapText="1"/>
      <protection/>
    </xf>
    <xf numFmtId="3" fontId="2" fillId="0" borderId="22" xfId="34" applyNumberFormat="1" applyFont="1" applyBorder="1" applyAlignment="1">
      <alignment horizontal="right" vertical="center" wrapText="1"/>
      <protection/>
    </xf>
    <xf numFmtId="3" fontId="1" fillId="0" borderId="10" xfId="34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/>
    </xf>
    <xf numFmtId="0" fontId="40" fillId="0" borderId="31" xfId="34" applyFont="1" applyBorder="1" applyAlignment="1">
      <alignment horizontal="right" vertical="center" textRotation="90" wrapText="1"/>
      <protection/>
    </xf>
    <xf numFmtId="0" fontId="0" fillId="0" borderId="31" xfId="0" applyBorder="1" applyAlignment="1">
      <alignment vertical="center" textRotation="90" wrapText="1"/>
    </xf>
    <xf numFmtId="3" fontId="7" fillId="0" borderId="10" xfId="3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0" xfId="34" applyFont="1" applyBorder="1" applyAlignment="1">
      <alignment horizontal="left" vertical="center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Βασικό_Μέτρο σύνολο" xfId="34"/>
    <cellStyle name="Βασικό_Φύλλο1" xfId="35"/>
    <cellStyle name="Hyperlink" xfId="36"/>
    <cellStyle name="Comma" xfId="37"/>
    <cellStyle name="Comma [0]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.140625" style="57" customWidth="1"/>
    <col min="3" max="3" width="10.7109375" style="57" customWidth="1"/>
    <col min="4" max="4" width="6.7109375" style="58" customWidth="1"/>
    <col min="5" max="5" width="70.7109375" style="57" customWidth="1"/>
    <col min="6" max="8" width="11.7109375" style="72" customWidth="1"/>
    <col min="9" max="9" width="12.7109375" style="72" customWidth="1"/>
    <col min="10" max="10" width="9.140625" style="72" customWidth="1"/>
    <col min="11" max="16384" width="9.140625" style="57" customWidth="1"/>
  </cols>
  <sheetData>
    <row r="1" spans="1:10" s="62" customFormat="1" ht="15">
      <c r="A1" s="60" t="s">
        <v>461</v>
      </c>
      <c r="B1" s="60"/>
      <c r="C1" s="60"/>
      <c r="D1" s="61"/>
      <c r="F1" s="252" t="s">
        <v>471</v>
      </c>
      <c r="G1" s="252" t="s">
        <v>472</v>
      </c>
      <c r="H1" s="252" t="s">
        <v>473</v>
      </c>
      <c r="I1" s="252" t="s">
        <v>45</v>
      </c>
      <c r="J1" s="72"/>
    </row>
    <row r="2" spans="6:9" ht="12.75">
      <c r="F2" s="253"/>
      <c r="G2" s="253"/>
      <c r="H2" s="253"/>
      <c r="I2" s="253"/>
    </row>
    <row r="3" spans="6:9" ht="12.75">
      <c r="F3" s="74"/>
      <c r="G3" s="74"/>
      <c r="H3" s="74"/>
      <c r="I3" s="74"/>
    </row>
    <row r="4" spans="6:9" ht="12.75">
      <c r="F4" s="74"/>
      <c r="G4" s="74"/>
      <c r="H4" s="74"/>
      <c r="I4" s="74"/>
    </row>
    <row r="5" spans="1:10" s="78" customFormat="1" ht="24.75" customHeight="1">
      <c r="A5" s="79" t="s">
        <v>546</v>
      </c>
      <c r="B5" s="80"/>
      <c r="C5" s="94"/>
      <c r="D5" s="96">
        <v>1</v>
      </c>
      <c r="E5" s="97" t="s">
        <v>547</v>
      </c>
      <c r="F5" s="104">
        <f>SUM(F6,F9)</f>
        <v>1631000</v>
      </c>
      <c r="G5" s="104">
        <f>SUM(G6,G9)</f>
        <v>6433000</v>
      </c>
      <c r="H5" s="104">
        <f>SUM(H6,H9)</f>
        <v>4095000</v>
      </c>
      <c r="I5" s="104">
        <f>SUM(F5:H5)</f>
        <v>12159000</v>
      </c>
      <c r="J5" s="77"/>
    </row>
    <row r="6" spans="1:10" s="59" customFormat="1" ht="18" customHeight="1">
      <c r="A6" s="63"/>
      <c r="B6" s="64" t="s">
        <v>548</v>
      </c>
      <c r="C6" s="95"/>
      <c r="D6" s="98" t="s">
        <v>463</v>
      </c>
      <c r="E6" s="71" t="s">
        <v>550</v>
      </c>
      <c r="F6" s="81">
        <f>SUM(F7:F8)</f>
        <v>160000</v>
      </c>
      <c r="G6" s="81">
        <f>SUM(G7:G8)</f>
        <v>695000</v>
      </c>
      <c r="H6" s="81">
        <f>SUM(H7:H8)</f>
        <v>225000</v>
      </c>
      <c r="I6" s="81">
        <f>SUM(I7:I8)</f>
        <v>1080000</v>
      </c>
      <c r="J6" s="75"/>
    </row>
    <row r="7" spans="1:9" ht="12.75">
      <c r="A7" s="67"/>
      <c r="B7" s="65"/>
      <c r="C7" s="66" t="s">
        <v>549</v>
      </c>
      <c r="D7" s="99" t="s">
        <v>464</v>
      </c>
      <c r="E7" s="70" t="s">
        <v>551</v>
      </c>
      <c r="F7" s="73">
        <f>SUM('111'!I$4)</f>
        <v>0</v>
      </c>
      <c r="G7" s="73">
        <f>SUM('111'!J$4)</f>
        <v>0</v>
      </c>
      <c r="H7" s="73">
        <f>SUM('111'!K$4)</f>
        <v>0</v>
      </c>
      <c r="I7" s="73">
        <f>SUM('111'!L$4)</f>
        <v>0</v>
      </c>
    </row>
    <row r="8" spans="1:9" ht="12.75">
      <c r="A8" s="67"/>
      <c r="B8" s="65"/>
      <c r="C8" s="66" t="s">
        <v>549</v>
      </c>
      <c r="D8" s="99" t="s">
        <v>478</v>
      </c>
      <c r="E8" s="70" t="s">
        <v>552</v>
      </c>
      <c r="F8" s="73">
        <f>SUM('112'!I$4)</f>
        <v>160000</v>
      </c>
      <c r="G8" s="73">
        <f>SUM('112'!J$4)</f>
        <v>695000</v>
      </c>
      <c r="H8" s="73">
        <f>SUM('112'!K$4)</f>
        <v>225000</v>
      </c>
      <c r="I8" s="73">
        <f>SUM('112'!L$4)</f>
        <v>1080000</v>
      </c>
    </row>
    <row r="9" spans="1:10" s="59" customFormat="1" ht="18" customHeight="1">
      <c r="A9" s="63"/>
      <c r="B9" s="64" t="s">
        <v>548</v>
      </c>
      <c r="C9" s="95"/>
      <c r="D9" s="98" t="s">
        <v>481</v>
      </c>
      <c r="E9" s="71" t="s">
        <v>553</v>
      </c>
      <c r="F9" s="81">
        <f>SUM(F10:F14)</f>
        <v>1471000</v>
      </c>
      <c r="G9" s="81">
        <f>SUM(G10:G14)</f>
        <v>5738000</v>
      </c>
      <c r="H9" s="81">
        <f>SUM(H10:H14)</f>
        <v>3870000</v>
      </c>
      <c r="I9" s="81">
        <f>SUM(I10:I14)</f>
        <v>11079000</v>
      </c>
      <c r="J9" s="75"/>
    </row>
    <row r="10" spans="1:9" ht="12.75">
      <c r="A10" s="67"/>
      <c r="B10" s="65"/>
      <c r="C10" s="66" t="s">
        <v>549</v>
      </c>
      <c r="D10" s="99" t="s">
        <v>482</v>
      </c>
      <c r="E10" s="70" t="s">
        <v>554</v>
      </c>
      <c r="F10" s="73">
        <f>SUM('121'!I$4)</f>
        <v>0</v>
      </c>
      <c r="G10" s="73">
        <f>SUM('121'!J$4)</f>
        <v>280000</v>
      </c>
      <c r="H10" s="73">
        <f>SUM('121'!K$4)</f>
        <v>80000</v>
      </c>
      <c r="I10" s="73">
        <f>SUM('121'!L$4)</f>
        <v>360000</v>
      </c>
    </row>
    <row r="11" spans="1:9" ht="12.75">
      <c r="A11" s="67"/>
      <c r="B11" s="65"/>
      <c r="C11" s="66" t="s">
        <v>549</v>
      </c>
      <c r="D11" s="99" t="s">
        <v>492</v>
      </c>
      <c r="E11" s="70" t="s">
        <v>555</v>
      </c>
      <c r="F11" s="73">
        <f>SUM('122'!I$4)</f>
        <v>706000</v>
      </c>
      <c r="G11" s="73">
        <f>SUM('122'!J$4)</f>
        <v>1763000</v>
      </c>
      <c r="H11" s="73">
        <f>SUM('122'!K$4)</f>
        <v>1260000</v>
      </c>
      <c r="I11" s="73">
        <f>SUM('122'!L$4)</f>
        <v>3729000</v>
      </c>
    </row>
    <row r="12" spans="1:9" ht="12.75">
      <c r="A12" s="67"/>
      <c r="B12" s="65"/>
      <c r="C12" s="66" t="s">
        <v>549</v>
      </c>
      <c r="D12" s="99" t="s">
        <v>491</v>
      </c>
      <c r="E12" s="70" t="s">
        <v>556</v>
      </c>
      <c r="F12" s="73">
        <f>SUM('123'!I$4)</f>
        <v>0</v>
      </c>
      <c r="G12" s="73">
        <f>SUM('123'!J$4)</f>
        <v>45000</v>
      </c>
      <c r="H12" s="73">
        <f>SUM('123'!K$4)</f>
        <v>65000</v>
      </c>
      <c r="I12" s="73">
        <f>SUM('123'!L$4)</f>
        <v>110000</v>
      </c>
    </row>
    <row r="13" spans="1:9" ht="12.75">
      <c r="A13" s="68"/>
      <c r="B13" s="69"/>
      <c r="C13" s="66" t="s">
        <v>549</v>
      </c>
      <c r="D13" s="99" t="s">
        <v>493</v>
      </c>
      <c r="E13" s="70" t="s">
        <v>557</v>
      </c>
      <c r="F13" s="73">
        <f>SUM('124'!I$4)</f>
        <v>168000</v>
      </c>
      <c r="G13" s="73">
        <f>SUM('124'!J$4)</f>
        <v>2550000</v>
      </c>
      <c r="H13" s="73">
        <f>SUM('124'!K$4)</f>
        <v>1665000</v>
      </c>
      <c r="I13" s="73">
        <f>SUM('124'!L$4)</f>
        <v>4383000</v>
      </c>
    </row>
    <row r="14" spans="1:9" ht="12.75">
      <c r="A14" s="68"/>
      <c r="B14" s="69"/>
      <c r="C14" s="66" t="s">
        <v>549</v>
      </c>
      <c r="D14" s="99" t="s">
        <v>495</v>
      </c>
      <c r="E14" s="70" t="s">
        <v>558</v>
      </c>
      <c r="F14" s="73">
        <f>SUM('125'!I$4)</f>
        <v>597000</v>
      </c>
      <c r="G14" s="73">
        <f>SUM('125'!J$4)</f>
        <v>1100000</v>
      </c>
      <c r="H14" s="73">
        <f>SUM('125'!K$4)</f>
        <v>800000</v>
      </c>
      <c r="I14" s="73">
        <f>SUM('125'!L$4)</f>
        <v>2497000</v>
      </c>
    </row>
    <row r="15" spans="6:9" ht="12.75">
      <c r="F15" s="74"/>
      <c r="G15" s="74"/>
      <c r="H15" s="74"/>
      <c r="I15" s="74"/>
    </row>
    <row r="16" spans="6:9" ht="12.75">
      <c r="F16" s="74"/>
      <c r="G16" s="74"/>
      <c r="H16" s="74"/>
      <c r="I16" s="74"/>
    </row>
    <row r="17" spans="1:9" ht="12.75">
      <c r="A17" s="82" t="s">
        <v>546</v>
      </c>
      <c r="B17" s="83"/>
      <c r="C17" s="83"/>
      <c r="D17" s="100">
        <v>2</v>
      </c>
      <c r="E17" s="101" t="s">
        <v>559</v>
      </c>
      <c r="F17" s="105">
        <f>SUM(F19,F21,F23,F25,F28,F31)</f>
        <v>1675000</v>
      </c>
      <c r="G17" s="105">
        <f>SUM(G19,G21,G23,G25,G28,G31)</f>
        <v>9859500</v>
      </c>
      <c r="H17" s="105">
        <f>SUM(H19,H21,H23,H25,H28,H31)</f>
        <v>10363500</v>
      </c>
      <c r="I17" s="105">
        <f>SUM(F17:H17)</f>
        <v>21898000</v>
      </c>
    </row>
    <row r="18" spans="1:9" ht="12.75">
      <c r="A18" s="85"/>
      <c r="B18" s="86"/>
      <c r="C18" s="86"/>
      <c r="D18" s="102"/>
      <c r="E18" s="103" t="s">
        <v>560</v>
      </c>
      <c r="F18" s="106"/>
      <c r="G18" s="106"/>
      <c r="H18" s="106"/>
      <c r="I18" s="106"/>
    </row>
    <row r="19" spans="1:10" s="59" customFormat="1" ht="18" customHeight="1">
      <c r="A19" s="63"/>
      <c r="B19" s="64" t="s">
        <v>548</v>
      </c>
      <c r="C19" s="64"/>
      <c r="D19" s="98" t="s">
        <v>486</v>
      </c>
      <c r="E19" s="71" t="s">
        <v>562</v>
      </c>
      <c r="F19" s="81">
        <f>SUM(F20)</f>
        <v>225000</v>
      </c>
      <c r="G19" s="81">
        <f>SUM(G20)</f>
        <v>1211500</v>
      </c>
      <c r="H19" s="81">
        <f>SUM(H20)</f>
        <v>1176500</v>
      </c>
      <c r="I19" s="81">
        <f>SUM(I20)</f>
        <v>2613000</v>
      </c>
      <c r="J19" s="75"/>
    </row>
    <row r="20" spans="1:9" ht="12.75">
      <c r="A20" s="67"/>
      <c r="B20" s="65"/>
      <c r="C20" s="65" t="s">
        <v>549</v>
      </c>
      <c r="D20" s="99" t="s">
        <v>487</v>
      </c>
      <c r="E20" s="70" t="s">
        <v>573</v>
      </c>
      <c r="F20" s="73">
        <f>SUM('211'!I$4)</f>
        <v>225000</v>
      </c>
      <c r="G20" s="73">
        <f>SUM('211'!J$4)</f>
        <v>1211500</v>
      </c>
      <c r="H20" s="73">
        <f>SUM('211'!K$4)</f>
        <v>1176500</v>
      </c>
      <c r="I20" s="73">
        <f>SUM('211'!L$4)</f>
        <v>2613000</v>
      </c>
    </row>
    <row r="21" spans="1:10" s="59" customFormat="1" ht="18" customHeight="1">
      <c r="A21" s="63"/>
      <c r="B21" s="64" t="s">
        <v>548</v>
      </c>
      <c r="C21" s="64"/>
      <c r="D21" s="98" t="s">
        <v>499</v>
      </c>
      <c r="E21" s="71" t="s">
        <v>563</v>
      </c>
      <c r="F21" s="81">
        <f>SUM(F22)</f>
        <v>0</v>
      </c>
      <c r="G21" s="81">
        <f>SUM(G22)</f>
        <v>30000</v>
      </c>
      <c r="H21" s="81">
        <f>SUM(H22)</f>
        <v>40000</v>
      </c>
      <c r="I21" s="81">
        <f>SUM(I22)</f>
        <v>70000</v>
      </c>
      <c r="J21" s="75"/>
    </row>
    <row r="22" spans="1:9" ht="12.75">
      <c r="A22" s="67"/>
      <c r="B22" s="65"/>
      <c r="C22" s="65" t="s">
        <v>549</v>
      </c>
      <c r="D22" s="99" t="s">
        <v>500</v>
      </c>
      <c r="E22" s="70" t="s">
        <v>574</v>
      </c>
      <c r="F22" s="73">
        <f>SUM('221'!I$4)</f>
        <v>0</v>
      </c>
      <c r="G22" s="73">
        <f>SUM('221'!J$4)</f>
        <v>30000</v>
      </c>
      <c r="H22" s="73">
        <f>SUM('221'!K$4)</f>
        <v>40000</v>
      </c>
      <c r="I22" s="73">
        <f>SUM('221'!L$4)</f>
        <v>70000</v>
      </c>
    </row>
    <row r="23" spans="1:10" s="59" customFormat="1" ht="18" customHeight="1">
      <c r="A23" s="63"/>
      <c r="B23" s="64" t="s">
        <v>548</v>
      </c>
      <c r="C23" s="64"/>
      <c r="D23" s="98" t="s">
        <v>501</v>
      </c>
      <c r="E23" s="71" t="s">
        <v>564</v>
      </c>
      <c r="F23" s="81">
        <f>SUM(F24)</f>
        <v>0</v>
      </c>
      <c r="G23" s="81">
        <f>SUM(G24)</f>
        <v>50000</v>
      </c>
      <c r="H23" s="81">
        <f>SUM(H24)</f>
        <v>50000</v>
      </c>
      <c r="I23" s="81">
        <f>SUM(I24)</f>
        <v>100000</v>
      </c>
      <c r="J23" s="75"/>
    </row>
    <row r="24" spans="1:9" ht="12.75">
      <c r="A24" s="67"/>
      <c r="B24" s="65"/>
      <c r="C24" s="65" t="s">
        <v>549</v>
      </c>
      <c r="D24" s="99" t="s">
        <v>502</v>
      </c>
      <c r="E24" s="70" t="s">
        <v>575</v>
      </c>
      <c r="F24" s="73">
        <f>SUM('231'!I$4)</f>
        <v>0</v>
      </c>
      <c r="G24" s="73">
        <f>SUM('231'!J$4)</f>
        <v>50000</v>
      </c>
      <c r="H24" s="73">
        <f>SUM('231'!K$4)</f>
        <v>50000</v>
      </c>
      <c r="I24" s="73">
        <f>SUM('231'!L$4)</f>
        <v>100000</v>
      </c>
    </row>
    <row r="25" spans="1:10" s="59" customFormat="1" ht="18" customHeight="1">
      <c r="A25" s="63"/>
      <c r="B25" s="64" t="s">
        <v>548</v>
      </c>
      <c r="C25" s="64"/>
      <c r="D25" s="98" t="s">
        <v>507</v>
      </c>
      <c r="E25" s="71" t="s">
        <v>565</v>
      </c>
      <c r="F25" s="81">
        <f>SUM(F26:F27)</f>
        <v>200000</v>
      </c>
      <c r="G25" s="81">
        <f>SUM(G26:G27)</f>
        <v>1796000</v>
      </c>
      <c r="H25" s="81">
        <f>SUM(H26:H27)</f>
        <v>1722000</v>
      </c>
      <c r="I25" s="81">
        <f>SUM(I26:I27)</f>
        <v>3718000</v>
      </c>
      <c r="J25" s="75"/>
    </row>
    <row r="26" spans="1:9" ht="12.75">
      <c r="A26" s="67"/>
      <c r="B26" s="65"/>
      <c r="C26" s="65" t="s">
        <v>549</v>
      </c>
      <c r="D26" s="99" t="s">
        <v>508</v>
      </c>
      <c r="E26" s="70" t="s">
        <v>611</v>
      </c>
      <c r="F26" s="73">
        <f>SUM('241'!I$4)</f>
        <v>200000</v>
      </c>
      <c r="G26" s="73">
        <f>SUM('241'!J$4)</f>
        <v>801000</v>
      </c>
      <c r="H26" s="73">
        <f>SUM('241'!K$4)</f>
        <v>727000</v>
      </c>
      <c r="I26" s="73">
        <f>SUM('241'!L$4)</f>
        <v>1728000</v>
      </c>
    </row>
    <row r="27" spans="1:9" ht="12.75">
      <c r="A27" s="67"/>
      <c r="B27" s="65"/>
      <c r="C27" s="65" t="s">
        <v>549</v>
      </c>
      <c r="D27" s="99" t="s">
        <v>512</v>
      </c>
      <c r="E27" s="70" t="s">
        <v>612</v>
      </c>
      <c r="F27" s="73">
        <f>SUM('242'!I$4)</f>
        <v>0</v>
      </c>
      <c r="G27" s="73">
        <f>SUM('242'!J$4)</f>
        <v>995000</v>
      </c>
      <c r="H27" s="73">
        <f>SUM('242'!K$4)</f>
        <v>995000</v>
      </c>
      <c r="I27" s="73">
        <f>SUM('242'!L$4)</f>
        <v>1990000</v>
      </c>
    </row>
    <row r="28" spans="1:10" s="59" customFormat="1" ht="18" customHeight="1">
      <c r="A28" s="63"/>
      <c r="B28" s="64" t="s">
        <v>548</v>
      </c>
      <c r="C28" s="64"/>
      <c r="D28" s="98" t="s">
        <v>514</v>
      </c>
      <c r="E28" s="71" t="s">
        <v>566</v>
      </c>
      <c r="F28" s="81">
        <f>SUM(F29:F30)</f>
        <v>900000</v>
      </c>
      <c r="G28" s="81">
        <f>SUM(G29:G30)</f>
        <v>4837000</v>
      </c>
      <c r="H28" s="81">
        <f>SUM(H29:H30)</f>
        <v>4710000</v>
      </c>
      <c r="I28" s="81">
        <f>SUM(I29:I30)</f>
        <v>10447000</v>
      </c>
      <c r="J28" s="75"/>
    </row>
    <row r="29" spans="1:9" ht="12.75">
      <c r="A29" s="67"/>
      <c r="B29" s="65"/>
      <c r="C29" s="65" t="s">
        <v>549</v>
      </c>
      <c r="D29" s="99" t="s">
        <v>515</v>
      </c>
      <c r="E29" s="70" t="s">
        <v>607</v>
      </c>
      <c r="F29" s="73">
        <f>SUM('251'!I$4)</f>
        <v>900000</v>
      </c>
      <c r="G29" s="73">
        <f>SUM('251'!J$4)</f>
        <v>4795000</v>
      </c>
      <c r="H29" s="73">
        <f>SUM('251'!K$4)</f>
        <v>4680000</v>
      </c>
      <c r="I29" s="73">
        <f>SUM('251'!L$4)</f>
        <v>10375000</v>
      </c>
    </row>
    <row r="30" spans="1:9" ht="12.75">
      <c r="A30" s="67"/>
      <c r="B30" s="65"/>
      <c r="C30" s="65" t="s">
        <v>549</v>
      </c>
      <c r="D30" s="99" t="s">
        <v>516</v>
      </c>
      <c r="E30" s="70" t="s">
        <v>608</v>
      </c>
      <c r="F30" s="73">
        <f>SUM('252'!I$4)</f>
        <v>0</v>
      </c>
      <c r="G30" s="73">
        <f>SUM('252'!J$4)</f>
        <v>42000</v>
      </c>
      <c r="H30" s="73">
        <f>SUM('252'!K$4)</f>
        <v>30000</v>
      </c>
      <c r="I30" s="73">
        <f>SUM('252'!L$4)</f>
        <v>72000</v>
      </c>
    </row>
    <row r="31" spans="1:10" s="59" customFormat="1" ht="18" customHeight="1">
      <c r="A31" s="63"/>
      <c r="B31" s="64" t="s">
        <v>548</v>
      </c>
      <c r="C31" s="64"/>
      <c r="D31" s="98" t="s">
        <v>517</v>
      </c>
      <c r="E31" s="71" t="s">
        <v>567</v>
      </c>
      <c r="F31" s="81">
        <f>SUM(F32:F33)</f>
        <v>350000</v>
      </c>
      <c r="G31" s="81">
        <f>SUM(G32:G33)</f>
        <v>1935000</v>
      </c>
      <c r="H31" s="81">
        <f>SUM(H32:H33)</f>
        <v>2665000</v>
      </c>
      <c r="I31" s="81">
        <f>SUM(I32:I33)</f>
        <v>4950000</v>
      </c>
      <c r="J31" s="75"/>
    </row>
    <row r="32" spans="1:9" ht="12.75">
      <c r="A32" s="67"/>
      <c r="B32" s="65"/>
      <c r="C32" s="65" t="s">
        <v>549</v>
      </c>
      <c r="D32" s="99" t="s">
        <v>519</v>
      </c>
      <c r="E32" s="70" t="s">
        <v>609</v>
      </c>
      <c r="F32" s="73">
        <f>SUM('261'!I$4)</f>
        <v>350000</v>
      </c>
      <c r="G32" s="73">
        <f>SUM('261'!J$4)</f>
        <v>1935000</v>
      </c>
      <c r="H32" s="73">
        <f>SUM('261'!K$4)</f>
        <v>2665000</v>
      </c>
      <c r="I32" s="73">
        <f>SUM('261'!L$4)</f>
        <v>4950000</v>
      </c>
    </row>
    <row r="33" spans="1:9" ht="12.75">
      <c r="A33" s="67"/>
      <c r="B33" s="65"/>
      <c r="C33" s="65" t="s">
        <v>549</v>
      </c>
      <c r="D33" s="99" t="s">
        <v>520</v>
      </c>
      <c r="E33" s="70" t="s">
        <v>610</v>
      </c>
      <c r="F33" s="73">
        <f>SUM('262'!I$4)</f>
        <v>0</v>
      </c>
      <c r="G33" s="73">
        <f>SUM('262'!J$4)</f>
        <v>0</v>
      </c>
      <c r="H33" s="73">
        <f>SUM('262'!K$4)</f>
        <v>0</v>
      </c>
      <c r="I33" s="73">
        <f>SUM('262'!L$4)</f>
        <v>0</v>
      </c>
    </row>
    <row r="34" spans="6:9" ht="12.75">
      <c r="F34" s="74"/>
      <c r="G34" s="74"/>
      <c r="H34" s="74"/>
      <c r="I34" s="74"/>
    </row>
    <row r="35" spans="1:9" ht="15">
      <c r="A35" s="60"/>
      <c r="B35" s="60"/>
      <c r="C35" s="60"/>
      <c r="D35" s="61"/>
      <c r="E35" s="62"/>
      <c r="F35" s="252" t="s">
        <v>471</v>
      </c>
      <c r="G35" s="252" t="s">
        <v>472</v>
      </c>
      <c r="H35" s="252" t="s">
        <v>473</v>
      </c>
      <c r="I35" s="252" t="s">
        <v>45</v>
      </c>
    </row>
    <row r="36" spans="6:9" ht="12.75">
      <c r="F36" s="253"/>
      <c r="G36" s="253"/>
      <c r="H36" s="253"/>
      <c r="I36" s="253"/>
    </row>
    <row r="37" spans="6:9" ht="12.75">
      <c r="F37" s="107"/>
      <c r="G37" s="107"/>
      <c r="H37" s="107"/>
      <c r="I37" s="107"/>
    </row>
    <row r="38" spans="1:10" s="78" customFormat="1" ht="24.75" customHeight="1">
      <c r="A38" s="79" t="s">
        <v>546</v>
      </c>
      <c r="B38" s="80"/>
      <c r="C38" s="80"/>
      <c r="D38" s="96">
        <v>3</v>
      </c>
      <c r="E38" s="97" t="s">
        <v>561</v>
      </c>
      <c r="F38" s="104">
        <f>SUM(F39,F43,F46,F49)</f>
        <v>478750</v>
      </c>
      <c r="G38" s="104">
        <f>SUM(G39,G43,G46,G49)</f>
        <v>172000</v>
      </c>
      <c r="H38" s="104">
        <f>SUM(H39,H43,H46,H49)</f>
        <v>77000</v>
      </c>
      <c r="I38" s="104">
        <f>SUM(F38:H38)</f>
        <v>727750</v>
      </c>
      <c r="J38" s="77"/>
    </row>
    <row r="39" spans="1:10" s="59" customFormat="1" ht="18" customHeight="1">
      <c r="A39" s="63"/>
      <c r="B39" s="64" t="s">
        <v>548</v>
      </c>
      <c r="C39" s="64"/>
      <c r="D39" s="98" t="s">
        <v>523</v>
      </c>
      <c r="E39" s="71" t="s">
        <v>568</v>
      </c>
      <c r="F39" s="81">
        <f>SUM(F40:F42)</f>
        <v>467750</v>
      </c>
      <c r="G39" s="81">
        <f>SUM(G40:G42)</f>
        <v>70000</v>
      </c>
      <c r="H39" s="81">
        <f>SUM(H40:H42)</f>
        <v>0</v>
      </c>
      <c r="I39" s="81">
        <f>SUM(I40:I42)</f>
        <v>537750</v>
      </c>
      <c r="J39" s="75"/>
    </row>
    <row r="40" spans="1:9" ht="12.75">
      <c r="A40" s="67"/>
      <c r="B40" s="65"/>
      <c r="C40" s="65" t="s">
        <v>549</v>
      </c>
      <c r="D40" s="99" t="s">
        <v>524</v>
      </c>
      <c r="E40" s="70" t="s">
        <v>576</v>
      </c>
      <c r="F40" s="73">
        <f>SUM('311'!I$4)</f>
        <v>0</v>
      </c>
      <c r="G40" s="73">
        <f>SUM('311'!J$4)</f>
        <v>50000</v>
      </c>
      <c r="H40" s="73">
        <f>SUM('311'!K$4)</f>
        <v>0</v>
      </c>
      <c r="I40" s="73">
        <f>SUM('311'!L$4)</f>
        <v>50000</v>
      </c>
    </row>
    <row r="41" spans="1:9" ht="12.75">
      <c r="A41" s="67"/>
      <c r="B41" s="65"/>
      <c r="C41" s="65" t="s">
        <v>549</v>
      </c>
      <c r="D41" s="99" t="s">
        <v>526</v>
      </c>
      <c r="E41" s="70" t="s">
        <v>577</v>
      </c>
      <c r="F41" s="73">
        <f>SUM('312'!I$4)</f>
        <v>0</v>
      </c>
      <c r="G41" s="73">
        <f>SUM('312'!J$4)</f>
        <v>20000</v>
      </c>
      <c r="H41" s="73">
        <f>SUM('312'!K$4)</f>
        <v>0</v>
      </c>
      <c r="I41" s="73">
        <f>SUM('312'!L$4)</f>
        <v>20000</v>
      </c>
    </row>
    <row r="42" spans="1:9" ht="12.75">
      <c r="A42" s="67"/>
      <c r="B42" s="65"/>
      <c r="C42" s="65" t="s">
        <v>549</v>
      </c>
      <c r="D42" s="99" t="s">
        <v>527</v>
      </c>
      <c r="E42" s="70" t="s">
        <v>578</v>
      </c>
      <c r="F42" s="73">
        <f>SUM('313'!I$4)</f>
        <v>467750</v>
      </c>
      <c r="G42" s="73">
        <f>SUM('313'!J$4)</f>
        <v>0</v>
      </c>
      <c r="H42" s="73">
        <f>SUM('313'!K$4)</f>
        <v>0</v>
      </c>
      <c r="I42" s="73">
        <f>SUM('313'!L$4)</f>
        <v>467750</v>
      </c>
    </row>
    <row r="43" spans="1:10" s="59" customFormat="1" ht="18" customHeight="1">
      <c r="A43" s="63"/>
      <c r="B43" s="64" t="s">
        <v>548</v>
      </c>
      <c r="C43" s="64"/>
      <c r="D43" s="98" t="s">
        <v>529</v>
      </c>
      <c r="E43" s="71" t="s">
        <v>569</v>
      </c>
      <c r="F43" s="81">
        <f>SUM('32'!I$4)</f>
        <v>0</v>
      </c>
      <c r="G43" s="81">
        <f>SUM('32'!J$4)</f>
        <v>50000</v>
      </c>
      <c r="H43" s="81">
        <f>SUM('32'!K$4)</f>
        <v>50000</v>
      </c>
      <c r="I43" s="81">
        <f>SUM('32'!L$4)</f>
        <v>100000</v>
      </c>
      <c r="J43" s="75"/>
    </row>
    <row r="44" spans="1:9" ht="12.75">
      <c r="A44" s="67"/>
      <c r="B44" s="65"/>
      <c r="C44" s="65" t="s">
        <v>549</v>
      </c>
      <c r="D44" s="99" t="s">
        <v>531</v>
      </c>
      <c r="E44" s="70" t="s">
        <v>579</v>
      </c>
      <c r="F44" s="73"/>
      <c r="G44" s="73"/>
      <c r="H44" s="73"/>
      <c r="I44" s="73"/>
    </row>
    <row r="45" spans="1:9" ht="12.75">
      <c r="A45" s="67"/>
      <c r="B45" s="65"/>
      <c r="C45" s="65" t="s">
        <v>549</v>
      </c>
      <c r="D45" s="99" t="s">
        <v>532</v>
      </c>
      <c r="E45" s="70" t="s">
        <v>580</v>
      </c>
      <c r="F45" s="73"/>
      <c r="G45" s="73"/>
      <c r="H45" s="73"/>
      <c r="I45" s="73"/>
    </row>
    <row r="46" spans="1:10" s="59" customFormat="1" ht="18" customHeight="1">
      <c r="A46" s="63"/>
      <c r="B46" s="64" t="s">
        <v>548</v>
      </c>
      <c r="C46" s="64"/>
      <c r="D46" s="98" t="s">
        <v>534</v>
      </c>
      <c r="E46" s="71" t="s">
        <v>570</v>
      </c>
      <c r="F46" s="81">
        <f>SUM('33'!I$4)</f>
        <v>6000</v>
      </c>
      <c r="G46" s="81">
        <f>SUM('33'!J$4)</f>
        <v>7000</v>
      </c>
      <c r="H46" s="81">
        <f>SUM('33'!K$4)</f>
        <v>7000</v>
      </c>
      <c r="I46" s="81">
        <f>SUM('33'!L$4)</f>
        <v>20000</v>
      </c>
      <c r="J46" s="75"/>
    </row>
    <row r="47" spans="1:9" ht="12.75">
      <c r="A47" s="67"/>
      <c r="B47" s="65"/>
      <c r="C47" s="65" t="s">
        <v>549</v>
      </c>
      <c r="D47" s="99" t="s">
        <v>536</v>
      </c>
      <c r="E47" s="70" t="s">
        <v>581</v>
      </c>
      <c r="F47" s="73"/>
      <c r="G47" s="73"/>
      <c r="H47" s="73"/>
      <c r="I47" s="73"/>
    </row>
    <row r="48" spans="1:9" ht="12.75">
      <c r="A48" s="67"/>
      <c r="B48" s="65"/>
      <c r="C48" s="65" t="s">
        <v>549</v>
      </c>
      <c r="D48" s="99" t="s">
        <v>537</v>
      </c>
      <c r="E48" s="70" t="s">
        <v>582</v>
      </c>
      <c r="F48" s="73"/>
      <c r="G48" s="73"/>
      <c r="H48" s="73"/>
      <c r="I48" s="73"/>
    </row>
    <row r="49" spans="1:10" s="59" customFormat="1" ht="18" customHeight="1">
      <c r="A49" s="63"/>
      <c r="B49" s="64" t="s">
        <v>548</v>
      </c>
      <c r="C49" s="64"/>
      <c r="D49" s="98" t="s">
        <v>540</v>
      </c>
      <c r="E49" s="71" t="s">
        <v>572</v>
      </c>
      <c r="F49" s="81">
        <f>SUM('34'!I$4)</f>
        <v>5000</v>
      </c>
      <c r="G49" s="81">
        <f>SUM('34'!J$4)</f>
        <v>45000</v>
      </c>
      <c r="H49" s="81">
        <f>SUM('34'!K$4)</f>
        <v>20000</v>
      </c>
      <c r="I49" s="81">
        <f>SUM('34'!L$4)</f>
        <v>70000</v>
      </c>
      <c r="J49" s="75"/>
    </row>
    <row r="50" spans="1:9" ht="12.75">
      <c r="A50" s="67"/>
      <c r="B50" s="65"/>
      <c r="C50" s="65" t="s">
        <v>549</v>
      </c>
      <c r="D50" s="99" t="s">
        <v>541</v>
      </c>
      <c r="E50" s="70" t="s">
        <v>583</v>
      </c>
      <c r="F50" s="73"/>
      <c r="G50" s="73"/>
      <c r="H50" s="73"/>
      <c r="I50" s="73"/>
    </row>
    <row r="51" spans="1:9" ht="12.75">
      <c r="A51" s="67"/>
      <c r="B51" s="65"/>
      <c r="C51" s="65" t="s">
        <v>549</v>
      </c>
      <c r="D51" s="99" t="s">
        <v>542</v>
      </c>
      <c r="E51" s="70" t="s">
        <v>584</v>
      </c>
      <c r="F51" s="73"/>
      <c r="G51" s="73"/>
      <c r="H51" s="73"/>
      <c r="I51" s="73"/>
    </row>
    <row r="52" spans="1:9" ht="12.75">
      <c r="A52" s="67"/>
      <c r="B52" s="65"/>
      <c r="C52" s="65" t="s">
        <v>549</v>
      </c>
      <c r="D52" s="99" t="s">
        <v>543</v>
      </c>
      <c r="E52" s="70" t="s">
        <v>209</v>
      </c>
      <c r="F52" s="73"/>
      <c r="G52" s="73"/>
      <c r="H52" s="73"/>
      <c r="I52" s="73"/>
    </row>
    <row r="53" spans="6:9" ht="12.75">
      <c r="F53" s="74"/>
      <c r="G53" s="74"/>
      <c r="H53" s="74"/>
      <c r="I53" s="74"/>
    </row>
    <row r="54" spans="6:9" ht="12.75">
      <c r="F54" s="74"/>
      <c r="G54" s="74"/>
      <c r="H54" s="74"/>
      <c r="I54" s="74"/>
    </row>
    <row r="55" spans="1:10" s="59" customFormat="1" ht="12.75">
      <c r="A55" s="82" t="s">
        <v>585</v>
      </c>
      <c r="B55" s="83"/>
      <c r="C55" s="83"/>
      <c r="D55" s="84"/>
      <c r="E55" s="83"/>
      <c r="F55" s="105">
        <f>SUM(F5,F17,F38)</f>
        <v>3784750</v>
      </c>
      <c r="G55" s="105">
        <f>SUM(G5,G17,G38)</f>
        <v>16464500</v>
      </c>
      <c r="H55" s="105">
        <f>SUM(H5,H17,H38)</f>
        <v>14535500</v>
      </c>
      <c r="I55" s="105">
        <f>SUM(F55:H55)</f>
        <v>34784750</v>
      </c>
      <c r="J55" s="75"/>
    </row>
    <row r="56" spans="1:9" ht="12.75">
      <c r="A56" s="87"/>
      <c r="B56" s="88"/>
      <c r="C56" s="88"/>
      <c r="D56" s="89"/>
      <c r="E56" s="88"/>
      <c r="F56" s="108"/>
      <c r="G56" s="108"/>
      <c r="H56" s="108"/>
      <c r="I56" s="108"/>
    </row>
    <row r="57" spans="1:10" s="76" customFormat="1" ht="18" customHeight="1">
      <c r="A57" s="90"/>
      <c r="B57" s="91" t="s">
        <v>586</v>
      </c>
      <c r="C57" s="91"/>
      <c r="D57" s="92"/>
      <c r="E57" s="91"/>
      <c r="F57" s="149">
        <f>SUM(F58:F61)</f>
        <v>3784750</v>
      </c>
      <c r="G57" s="149">
        <f>SUM(G58:G61)</f>
        <v>16464500</v>
      </c>
      <c r="H57" s="149">
        <f>SUM(H58:H61)</f>
        <v>14535500</v>
      </c>
      <c r="I57" s="149">
        <f>SUM(I58:I61)</f>
        <v>34784750</v>
      </c>
      <c r="J57" s="93"/>
    </row>
    <row r="58" spans="1:9" ht="12.75">
      <c r="A58" s="144"/>
      <c r="B58" s="145"/>
      <c r="C58" s="146" t="s">
        <v>1</v>
      </c>
      <c r="D58" s="147"/>
      <c r="E58" s="145"/>
      <c r="F58" s="148">
        <f>SUM('111'!I5,'112'!I5,'121'!I5,'122'!I5,'123'!I5,'124'!I5,'125'!I5,'211'!I5,'221'!I5,'231'!I5,'241'!I5,'242'!I5,'251'!I5,'252'!I5,'261'!I5,'262'!I5,'311'!I5,'312'!I5,'313'!I5,'32'!I5,'33'!I5,'34'!I5)</f>
        <v>706000</v>
      </c>
      <c r="G58" s="148">
        <f>SUM('111'!J5,'112'!J5,'121'!J5,'122'!J5,'123'!J5,'124'!J5,'125'!J5,'211'!J5,'221'!J5,'231'!J5,'241'!J5,'242'!J5,'251'!J5,'252'!J5,'261'!J5,'262'!J5,'311'!J5,'312'!J5,'313'!J5,'32'!J5,'33'!J5,'34'!J5)</f>
        <v>1529500</v>
      </c>
      <c r="H58" s="148">
        <f>SUM('111'!K5,'112'!K5,'121'!K5,'122'!K5,'123'!K5,'124'!K5,'125'!K5,'211'!K5,'221'!K5,'231'!K5,'241'!K5,'242'!K5,'251'!K5,'252'!K5,'261'!K5,'262'!K5,'311'!K5,'312'!K5,'313'!K5,'32'!K5,'33'!K5,'34'!K5)</f>
        <v>2195500</v>
      </c>
      <c r="I58" s="148">
        <f>SUM('111'!L5,'112'!L5,'121'!L5,'122'!L5,'123'!L5,'124'!L5,'125'!L5,'211'!L5,'221'!L5,'231'!L5,'241'!L5,'242'!L5,'251'!L5,'252'!L5,'261'!L5,'262'!L5,'311'!L5,'312'!L5,'313'!L5,'32'!L5,'33'!L5,'34'!L5)</f>
        <v>4431000</v>
      </c>
    </row>
    <row r="59" spans="1:9" ht="12.75">
      <c r="A59" s="144"/>
      <c r="B59" s="145"/>
      <c r="C59" s="146" t="s">
        <v>468</v>
      </c>
      <c r="D59" s="147"/>
      <c r="E59" s="145"/>
      <c r="F59" s="148">
        <f>SUM('111'!I6,'112'!I6,'121'!I6,'122'!I6,'123'!I6,'124'!I6,'125'!I6,'211'!I6,'221'!I6,'231'!I6,'241'!I6,'242'!I6,'251'!I6,'252'!I6,'261'!I6,'262'!I6,'311'!I6,'312'!I6,'313'!I6,'32'!I6,'33'!I6,'34'!I6)</f>
        <v>0</v>
      </c>
      <c r="G59" s="148">
        <f>SUM('111'!J6,'112'!J6,'121'!J6,'122'!J6,'123'!J6,'124'!J6,'125'!J6,'211'!J6,'221'!J6,'231'!J6,'241'!J6,'242'!J6,'251'!J6,'252'!J6,'261'!J6,'262'!J6,'311'!J6,'312'!J6,'313'!J6,'32'!J6,'33'!J6,'34'!J6)</f>
        <v>345000</v>
      </c>
      <c r="H59" s="148">
        <f>SUM('111'!K6,'112'!K6,'121'!K6,'122'!K6,'123'!K6,'124'!K6,'125'!K6,'211'!K6,'221'!K6,'231'!K6,'241'!K6,'242'!K6,'251'!K6,'252'!K6,'261'!K6,'262'!K6,'311'!K6,'312'!K6,'313'!K6,'32'!K6,'33'!K6,'34'!K6)</f>
        <v>445000</v>
      </c>
      <c r="I59" s="148">
        <f>SUM('111'!L6,'112'!L6,'121'!L6,'122'!L6,'123'!L6,'124'!L6,'125'!L6,'211'!L6,'221'!L6,'231'!L6,'241'!L6,'242'!L6,'251'!L6,'252'!L6,'261'!L6,'262'!L6,'311'!L6,'312'!L6,'313'!L6,'32'!L6,'33'!L6,'34'!L6)</f>
        <v>790000</v>
      </c>
    </row>
    <row r="60" spans="1:9" ht="12.75">
      <c r="A60" s="144"/>
      <c r="B60" s="145"/>
      <c r="C60" s="146" t="s">
        <v>469</v>
      </c>
      <c r="D60" s="147"/>
      <c r="E60" s="145"/>
      <c r="F60" s="148">
        <f>SUM('111'!I7,'112'!I7,'121'!I7,'122'!I7,'123'!I7,'124'!I7,'125'!I7,'211'!I7,'221'!I7,'231'!I7,'241'!I7,'242'!I7,'251'!I7,'252'!I7,'261'!I7,'262'!I7,'311'!I7,'312'!I7,'313'!I7,'32'!I7,'33'!I7,'34'!I7)</f>
        <v>857750</v>
      </c>
      <c r="G60" s="148">
        <f>SUM('111'!J7,'112'!J7,'121'!J7,'122'!J7,'123'!J7,'124'!J7,'125'!J7,'211'!J7,'221'!J7,'231'!J7,'241'!J7,'242'!J7,'251'!J7,'252'!J7,'261'!J7,'262'!J7,'311'!J7,'312'!J7,'313'!J7,'32'!J7,'33'!J7,'34'!J7)</f>
        <v>1850000</v>
      </c>
      <c r="H60" s="148">
        <f>SUM('111'!K7,'112'!K7,'121'!K7,'122'!K7,'123'!K7,'124'!K7,'125'!K7,'211'!K7,'221'!K7,'231'!K7,'241'!K7,'242'!K7,'251'!K7,'252'!K7,'261'!K7,'262'!K7,'311'!K7,'312'!K7,'313'!K7,'32'!K7,'33'!K7,'34'!K7)</f>
        <v>1075000</v>
      </c>
      <c r="I60" s="148">
        <f>SUM('111'!L7,'112'!L7,'121'!L7,'122'!L7,'123'!L7,'124'!L7,'125'!L7,'211'!L7,'221'!L7,'231'!L7,'241'!L7,'242'!L7,'251'!L7,'252'!L7,'261'!L7,'262'!L7,'311'!L7,'312'!L7,'313'!L7,'32'!L7,'33'!L7,'34'!L7)</f>
        <v>3782750</v>
      </c>
    </row>
    <row r="61" spans="1:9" ht="12.75">
      <c r="A61" s="144"/>
      <c r="B61" s="145"/>
      <c r="C61" s="146" t="s">
        <v>470</v>
      </c>
      <c r="D61" s="147"/>
      <c r="E61" s="145"/>
      <c r="F61" s="148">
        <f>SUM('111'!I8,'112'!I8,'121'!I8,'122'!I8,'123'!I8,'124'!I8,'125'!I8,'211'!I8,'221'!I8,'231'!I8,'241'!I8,'242'!I8,'251'!I8,'252'!I8,'261'!I8,'262'!I8,'311'!I8,'312'!I8,'313'!I8,'32'!I8,'33'!I8,'34'!I8)</f>
        <v>2221000</v>
      </c>
      <c r="G61" s="148">
        <f>SUM('111'!J8,'112'!J8,'121'!J8,'122'!J8,'123'!J8,'124'!J8,'125'!J8,'211'!J8,'221'!J8,'231'!J8,'241'!J8,'242'!J8,'251'!J8,'252'!J8,'261'!J8,'262'!J8,'311'!J8,'312'!J8,'313'!J8,'32'!J8,'33'!J8,'34'!J8)</f>
        <v>12740000</v>
      </c>
      <c r="H61" s="148">
        <f>SUM('111'!K8,'112'!K8,'121'!K8,'122'!K8,'123'!K8,'124'!K8,'125'!K8,'211'!K8,'221'!K8,'231'!K8,'241'!K8,'242'!K8,'251'!K8,'252'!K8,'261'!K8,'262'!K8,'311'!K8,'312'!K8,'313'!K8,'32'!K8,'33'!K8,'34'!K8)</f>
        <v>10820000</v>
      </c>
      <c r="I61" s="148">
        <f>SUM('111'!L8,'112'!L8,'121'!L8,'122'!L8,'123'!L8,'124'!L8,'125'!L8,'211'!L8,'221'!L8,'231'!L8,'241'!L8,'242'!L8,'251'!L8,'252'!L8,'261'!L8,'262'!L8,'311'!L8,'312'!L8,'313'!L8,'32'!L8,'33'!L8,'34'!L8)</f>
        <v>25781000</v>
      </c>
    </row>
    <row r="62" spans="6:9" ht="12.75">
      <c r="F62" s="74"/>
      <c r="G62" s="74"/>
      <c r="H62" s="74"/>
      <c r="I62" s="74"/>
    </row>
    <row r="63" spans="6:9" ht="12.75">
      <c r="F63" s="74"/>
      <c r="G63" s="74"/>
      <c r="H63" s="74"/>
      <c r="I63" s="74"/>
    </row>
    <row r="64" spans="6:9" ht="12.75">
      <c r="F64" s="74"/>
      <c r="G64" s="74"/>
      <c r="H64" s="74"/>
      <c r="I64" s="74"/>
    </row>
    <row r="65" spans="6:9" ht="12.75">
      <c r="F65" s="74"/>
      <c r="G65" s="74"/>
      <c r="H65" s="74"/>
      <c r="I65" s="74"/>
    </row>
    <row r="66" spans="6:9" ht="12.75">
      <c r="F66" s="74"/>
      <c r="G66" s="74"/>
      <c r="H66" s="74"/>
      <c r="I66" s="74"/>
    </row>
    <row r="67" spans="6:9" ht="12.75">
      <c r="F67" s="74"/>
      <c r="G67" s="74"/>
      <c r="H67" s="74"/>
      <c r="I67" s="74"/>
    </row>
  </sheetData>
  <sheetProtection/>
  <mergeCells count="8">
    <mergeCell ref="F1:F2"/>
    <mergeCell ref="G1:G2"/>
    <mergeCell ref="H1:H2"/>
    <mergeCell ref="I1:I2"/>
    <mergeCell ref="F35:F36"/>
    <mergeCell ref="G35:G36"/>
    <mergeCell ref="H35:H36"/>
    <mergeCell ref="I35:I36"/>
  </mergeCells>
  <printOptions horizontalCentered="1"/>
  <pageMargins left="0.31496062992125984" right="0.31496062992125984" top="0.984251968503937" bottom="0.5511811023622047" header="0.31496062992125984" footer="0.31496062992125984"/>
  <pageSetup horizontalDpi="300" verticalDpi="300" orientation="landscape" paperSize="9" r:id="rId1"/>
  <ignoredErrors>
    <ignoredError sqref="F20:I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485</v>
      </c>
      <c r="B4" s="51" t="s">
        <v>509</v>
      </c>
      <c r="F4" s="53"/>
      <c r="G4" s="55"/>
      <c r="H4" s="229"/>
      <c r="I4" s="56">
        <f>SUM(I12:I17)</f>
        <v>0</v>
      </c>
      <c r="J4" s="56">
        <f>SUM(J12:J17)</f>
        <v>30000</v>
      </c>
      <c r="K4" s="56">
        <f>SUM(K12:K17)</f>
        <v>40000</v>
      </c>
      <c r="L4" s="56">
        <f>SUM(L12:L17)</f>
        <v>70000</v>
      </c>
      <c r="M4" s="230" t="s">
        <v>596</v>
      </c>
    </row>
    <row r="5" spans="1:13" s="50" customFormat="1" ht="15" customHeight="1">
      <c r="A5" s="52"/>
      <c r="B5" s="52" t="s">
        <v>484</v>
      </c>
      <c r="E5" s="130"/>
      <c r="F5" s="131"/>
      <c r="G5" s="132"/>
      <c r="H5" s="254" t="s">
        <v>598</v>
      </c>
      <c r="I5" s="133">
        <f>SUMIF($G12:$G17,"=δ",I12:I17)</f>
        <v>0</v>
      </c>
      <c r="J5" s="133">
        <f>SUMIF($G12:$G17,"=δ",J12:J17)</f>
        <v>0</v>
      </c>
      <c r="K5" s="133">
        <f>SUMIF($G12:$G17,"=δ",K12:K17)</f>
        <v>0</v>
      </c>
      <c r="L5" s="133">
        <f>SUMIF($G12:$G17,"=δ",L12:L17)</f>
        <v>0</v>
      </c>
      <c r="M5" s="132" t="s">
        <v>1</v>
      </c>
    </row>
    <row r="6" spans="1:13" s="50" customFormat="1" ht="15" customHeight="1">
      <c r="A6" s="52" t="s">
        <v>499</v>
      </c>
      <c r="B6" s="51" t="s">
        <v>498</v>
      </c>
      <c r="C6" s="52"/>
      <c r="D6" s="52"/>
      <c r="E6" s="151"/>
      <c r="F6" s="134"/>
      <c r="G6" s="132"/>
      <c r="H6" s="255"/>
      <c r="I6" s="133">
        <f>SUMIF($G12:$G17,"=μ",I12:I17)</f>
        <v>0</v>
      </c>
      <c r="J6" s="133">
        <f>SUMIF($G12:$G17,"=μ",J12:J17)</f>
        <v>0</v>
      </c>
      <c r="K6" s="133">
        <f>SUMIF($G12:$G17,"=μ",K12:K17)</f>
        <v>0</v>
      </c>
      <c r="L6" s="133">
        <f>SUMIF($G12:$G17,"=μ",L12:L17)</f>
        <v>0</v>
      </c>
      <c r="M6" s="132" t="s">
        <v>468</v>
      </c>
    </row>
    <row r="7" spans="3:13" s="50" customFormat="1" ht="15" customHeight="1">
      <c r="C7" s="52"/>
      <c r="D7" s="52"/>
      <c r="E7" s="151"/>
      <c r="F7" s="134"/>
      <c r="G7" s="132"/>
      <c r="H7" s="255"/>
      <c r="I7" s="133">
        <f>SUMIF($G12:$G17,"=ε",I12:I17)</f>
        <v>0</v>
      </c>
      <c r="J7" s="133">
        <f>SUMIF($G12:$G17,"=ε",J12:J17)</f>
        <v>30000</v>
      </c>
      <c r="K7" s="133">
        <f>SUMIF($G12:$G17,"=ε",K12:K17)</f>
        <v>40000</v>
      </c>
      <c r="L7" s="133">
        <f>SUMIF($G12:$G17,"=ε",L12:L17)</f>
        <v>70000</v>
      </c>
      <c r="M7" s="132" t="s">
        <v>469</v>
      </c>
    </row>
    <row r="8" spans="3:13" s="50" customFormat="1" ht="15" customHeight="1">
      <c r="C8" s="52"/>
      <c r="D8" s="52"/>
      <c r="E8" s="151"/>
      <c r="F8" s="134"/>
      <c r="G8" s="132"/>
      <c r="H8" s="255"/>
      <c r="I8" s="133">
        <f>SUMIF($G12:$G17,"=α",I12:I17)</f>
        <v>0</v>
      </c>
      <c r="J8" s="133">
        <f>SUMIF($G12:$G17,"=α",J12:J17)</f>
        <v>0</v>
      </c>
      <c r="K8" s="133">
        <f>SUMIF($G12:$G17,"=α",K12:K17)</f>
        <v>0</v>
      </c>
      <c r="L8" s="133">
        <f>SUMIF($G12:$G17,"=α",L12:L17)</f>
        <v>0</v>
      </c>
      <c r="M8" s="132" t="s">
        <v>470</v>
      </c>
    </row>
    <row r="9" spans="1:13" s="50" customFormat="1" ht="15" customHeight="1">
      <c r="A9" s="231" t="s">
        <v>500</v>
      </c>
      <c r="B9" s="55" t="s">
        <v>602</v>
      </c>
      <c r="E9" s="135"/>
      <c r="F9" s="136"/>
      <c r="G9" s="137"/>
      <c r="H9" s="136"/>
      <c r="I9" s="138">
        <f>SUM(I5:I8)</f>
        <v>0</v>
      </c>
      <c r="J9" s="138">
        <f>SUM(J5:J8)</f>
        <v>30000</v>
      </c>
      <c r="K9" s="138">
        <f>SUM(K5:K8)</f>
        <v>40000</v>
      </c>
      <c r="L9" s="138">
        <f>SUM(L5:L8)</f>
        <v>70000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4" ht="49.5" customHeight="1">
      <c r="A12" s="31" t="s">
        <v>125</v>
      </c>
      <c r="B12" s="20" t="s">
        <v>371</v>
      </c>
      <c r="C12" s="31" t="s">
        <v>158</v>
      </c>
      <c r="D12" s="31" t="s">
        <v>158</v>
      </c>
      <c r="E12" s="39"/>
      <c r="F12" s="44" t="s">
        <v>174</v>
      </c>
      <c r="G12" s="152" t="s">
        <v>362</v>
      </c>
      <c r="H12" s="31" t="s">
        <v>8</v>
      </c>
      <c r="I12" s="30"/>
      <c r="J12" s="30">
        <v>20000</v>
      </c>
      <c r="K12" s="30">
        <v>30000</v>
      </c>
      <c r="L12" s="30">
        <f>SUM(I12:K12)</f>
        <v>50000</v>
      </c>
      <c r="M12" s="45" t="s">
        <v>205</v>
      </c>
      <c r="N12" s="41"/>
    </row>
    <row r="13" spans="1:14" ht="75" customHeight="1">
      <c r="A13" s="164" t="s">
        <v>126</v>
      </c>
      <c r="B13" s="165" t="s">
        <v>372</v>
      </c>
      <c r="C13" s="164" t="s">
        <v>158</v>
      </c>
      <c r="D13" s="164" t="s">
        <v>158</v>
      </c>
      <c r="E13" s="185"/>
      <c r="F13" s="166" t="s">
        <v>174</v>
      </c>
      <c r="G13" s="167" t="s">
        <v>362</v>
      </c>
      <c r="H13" s="164" t="s">
        <v>8</v>
      </c>
      <c r="I13" s="168"/>
      <c r="J13" s="168">
        <v>10000</v>
      </c>
      <c r="K13" s="168">
        <v>10000</v>
      </c>
      <c r="L13" s="168">
        <f>SUM(I13:K13)</f>
        <v>20000</v>
      </c>
      <c r="M13" s="165"/>
      <c r="N13" s="41"/>
    </row>
    <row r="14" spans="1:14" s="8" customFormat="1" ht="39.75" customHeight="1">
      <c r="A14" s="170" t="s">
        <v>55</v>
      </c>
      <c r="B14" s="171" t="s">
        <v>259</v>
      </c>
      <c r="C14" s="170"/>
      <c r="D14" s="172"/>
      <c r="E14" s="172"/>
      <c r="F14" s="173"/>
      <c r="G14" s="174"/>
      <c r="H14" s="170"/>
      <c r="I14" s="182"/>
      <c r="J14" s="210" t="s">
        <v>368</v>
      </c>
      <c r="K14" s="210" t="s">
        <v>368</v>
      </c>
      <c r="L14" s="210" t="s">
        <v>345</v>
      </c>
      <c r="M14" s="175" t="s">
        <v>373</v>
      </c>
      <c r="N14" s="48"/>
    </row>
    <row r="15" spans="1:14" s="8" customFormat="1" ht="49.5" customHeight="1">
      <c r="A15" s="176" t="s">
        <v>56</v>
      </c>
      <c r="B15" s="177" t="s">
        <v>191</v>
      </c>
      <c r="C15" s="176"/>
      <c r="D15" s="178"/>
      <c r="E15" s="178"/>
      <c r="F15" s="179"/>
      <c r="G15" s="180"/>
      <c r="H15" s="176"/>
      <c r="I15" s="184"/>
      <c r="J15" s="184"/>
      <c r="K15" s="184"/>
      <c r="L15" s="184"/>
      <c r="M15" s="186" t="s">
        <v>192</v>
      </c>
      <c r="N15" s="48"/>
    </row>
    <row r="16" spans="1:14" ht="75" customHeight="1">
      <c r="A16" s="31" t="s">
        <v>127</v>
      </c>
      <c r="B16" s="20" t="s">
        <v>260</v>
      </c>
      <c r="C16" s="31" t="s">
        <v>158</v>
      </c>
      <c r="D16" s="31" t="s">
        <v>158</v>
      </c>
      <c r="E16" s="39"/>
      <c r="F16" s="44"/>
      <c r="G16" s="152"/>
      <c r="H16" s="31" t="s">
        <v>8</v>
      </c>
      <c r="I16" s="30"/>
      <c r="J16" s="213"/>
      <c r="K16" s="213"/>
      <c r="L16" s="213"/>
      <c r="M16" s="20" t="s">
        <v>261</v>
      </c>
      <c r="N16" s="41"/>
    </row>
    <row r="17" spans="1:14" ht="49.5" customHeight="1">
      <c r="A17" s="31" t="s">
        <v>128</v>
      </c>
      <c r="B17" s="20" t="s">
        <v>193</v>
      </c>
      <c r="C17" s="31" t="s">
        <v>158</v>
      </c>
      <c r="D17" s="31" t="s">
        <v>158</v>
      </c>
      <c r="E17" s="39"/>
      <c r="F17" s="44"/>
      <c r="G17" s="152"/>
      <c r="H17" s="31" t="s">
        <v>8</v>
      </c>
      <c r="I17" s="30"/>
      <c r="J17" s="213"/>
      <c r="K17" s="213"/>
      <c r="L17" s="213"/>
      <c r="M17" s="20" t="s">
        <v>261</v>
      </c>
      <c r="N17" s="41"/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485</v>
      </c>
      <c r="B4" s="51" t="s">
        <v>509</v>
      </c>
      <c r="F4" s="53"/>
      <c r="G4" s="55"/>
      <c r="H4" s="229"/>
      <c r="I4" s="56">
        <f>SUM(I12:I19)</f>
        <v>0</v>
      </c>
      <c r="J4" s="56">
        <f>SUM(J12:J19)</f>
        <v>50000</v>
      </c>
      <c r="K4" s="56">
        <f>SUM(K12:K19)</f>
        <v>50000</v>
      </c>
      <c r="L4" s="56">
        <f>SUM(L12:L19)</f>
        <v>100000</v>
      </c>
      <c r="M4" s="230" t="s">
        <v>596</v>
      </c>
    </row>
    <row r="5" spans="1:13" s="50" customFormat="1" ht="15" customHeight="1">
      <c r="A5" s="52"/>
      <c r="B5" s="52" t="s">
        <v>484</v>
      </c>
      <c r="E5" s="130"/>
      <c r="F5" s="131"/>
      <c r="G5" s="132"/>
      <c r="H5" s="254" t="s">
        <v>598</v>
      </c>
      <c r="I5" s="133">
        <f>SUMIF($G12:$G19,"=δ",I12:I19)</f>
        <v>0</v>
      </c>
      <c r="J5" s="133">
        <f>SUMIF($G12:$G19,"=δ",J12:J19)</f>
        <v>20000</v>
      </c>
      <c r="K5" s="133">
        <f>SUMIF($G12:$G19,"=δ",K12:K19)</f>
        <v>20000</v>
      </c>
      <c r="L5" s="133">
        <f>SUMIF($G12:$G19,"=δ",L12:L19)</f>
        <v>40000</v>
      </c>
      <c r="M5" s="132" t="s">
        <v>1</v>
      </c>
    </row>
    <row r="6" spans="1:13" s="50" customFormat="1" ht="15" customHeight="1">
      <c r="A6" s="52" t="s">
        <v>501</v>
      </c>
      <c r="B6" s="51" t="s">
        <v>504</v>
      </c>
      <c r="C6" s="52"/>
      <c r="D6" s="52"/>
      <c r="E6" s="151"/>
      <c r="F6" s="134"/>
      <c r="G6" s="132"/>
      <c r="H6" s="255"/>
      <c r="I6" s="133">
        <f>SUMIF($G12:$G19,"=μ",I12:I19)</f>
        <v>0</v>
      </c>
      <c r="J6" s="133">
        <f>SUMIF($G12:$G19,"=μ",J12:J19)</f>
        <v>0</v>
      </c>
      <c r="K6" s="133">
        <f>SUMIF($G12:$G19,"=μ",K12:K19)</f>
        <v>0</v>
      </c>
      <c r="L6" s="133">
        <f>SUMIF($G12:$G19,"=μ",L12:L19)</f>
        <v>0</v>
      </c>
      <c r="M6" s="132" t="s">
        <v>468</v>
      </c>
    </row>
    <row r="7" spans="3:13" s="50" customFormat="1" ht="15" customHeight="1">
      <c r="C7" s="52"/>
      <c r="D7" s="52"/>
      <c r="E7" s="151"/>
      <c r="F7" s="134"/>
      <c r="G7" s="132"/>
      <c r="H7" s="255"/>
      <c r="I7" s="133">
        <f>SUMIF($G12:$G19,"=ε",I12:I19)</f>
        <v>0</v>
      </c>
      <c r="J7" s="133">
        <f>SUMIF($G12:$G19,"=ε",J12:J19)</f>
        <v>0</v>
      </c>
      <c r="K7" s="133">
        <f>SUMIF($G12:$G19,"=ε",K12:K19)</f>
        <v>0</v>
      </c>
      <c r="L7" s="133">
        <f>SUMIF($G12:$G19,"=ε",L12:L19)</f>
        <v>0</v>
      </c>
      <c r="M7" s="132" t="s">
        <v>469</v>
      </c>
    </row>
    <row r="8" spans="1:13" s="50" customFormat="1" ht="15" customHeight="1">
      <c r="A8" s="51"/>
      <c r="B8" s="51"/>
      <c r="C8" s="52"/>
      <c r="D8" s="52"/>
      <c r="E8" s="151"/>
      <c r="F8" s="134"/>
      <c r="G8" s="132"/>
      <c r="H8" s="255"/>
      <c r="I8" s="133">
        <f>SUMIF($G12:$G19,"=α",I12:I19)</f>
        <v>0</v>
      </c>
      <c r="J8" s="133">
        <f>SUMIF($G12:$G19,"=α",J12:J19)</f>
        <v>30000</v>
      </c>
      <c r="K8" s="133">
        <f>SUMIF($G12:$G19,"=α",K12:K19)</f>
        <v>30000</v>
      </c>
      <c r="L8" s="133">
        <f>SUMIF($G12:$G19,"=α",L12:L19)</f>
        <v>60000</v>
      </c>
      <c r="M8" s="132" t="s">
        <v>470</v>
      </c>
    </row>
    <row r="9" spans="1:13" s="50" customFormat="1" ht="15" customHeight="1">
      <c r="A9" s="231" t="s">
        <v>502</v>
      </c>
      <c r="B9" s="55" t="s">
        <v>503</v>
      </c>
      <c r="E9" s="135"/>
      <c r="F9" s="136"/>
      <c r="G9" s="137"/>
      <c r="H9" s="136"/>
      <c r="I9" s="138">
        <f>SUM(I5:I8)</f>
        <v>0</v>
      </c>
      <c r="J9" s="138">
        <f>SUM(J5:J8)</f>
        <v>50000</v>
      </c>
      <c r="K9" s="138">
        <f>SUM(K5:K8)</f>
        <v>50000</v>
      </c>
      <c r="L9" s="138">
        <f>SUM(L5:L8)</f>
        <v>100000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4" ht="49.5" customHeight="1">
      <c r="A12" s="38" t="s">
        <v>129</v>
      </c>
      <c r="B12" s="26" t="s">
        <v>16</v>
      </c>
      <c r="C12" s="31" t="s">
        <v>159</v>
      </c>
      <c r="D12" s="31" t="s">
        <v>159</v>
      </c>
      <c r="E12" s="31" t="s">
        <v>158</v>
      </c>
      <c r="F12" s="40" t="s">
        <v>262</v>
      </c>
      <c r="G12" s="154" t="s">
        <v>359</v>
      </c>
      <c r="H12" s="38" t="s">
        <v>7</v>
      </c>
      <c r="I12" s="27"/>
      <c r="J12" s="30">
        <v>30000</v>
      </c>
      <c r="K12" s="30">
        <v>30000</v>
      </c>
      <c r="L12" s="30">
        <f>SUM(I12:K12)</f>
        <v>60000</v>
      </c>
      <c r="M12" s="26" t="s">
        <v>593</v>
      </c>
      <c r="N12" s="41"/>
    </row>
    <row r="13" spans="1:14" ht="49.5" customHeight="1">
      <c r="A13" s="38" t="s">
        <v>374</v>
      </c>
      <c r="B13" s="26" t="s">
        <v>375</v>
      </c>
      <c r="C13" s="31" t="s">
        <v>158</v>
      </c>
      <c r="D13" s="31" t="s">
        <v>158</v>
      </c>
      <c r="E13" s="31"/>
      <c r="F13" s="40" t="s">
        <v>1</v>
      </c>
      <c r="G13" s="154" t="s">
        <v>360</v>
      </c>
      <c r="H13" s="38" t="s">
        <v>7</v>
      </c>
      <c r="I13" s="27"/>
      <c r="J13" s="30">
        <v>10000</v>
      </c>
      <c r="K13" s="30">
        <v>10000</v>
      </c>
      <c r="L13" s="30">
        <f>SUM(I13:K13)</f>
        <v>20000</v>
      </c>
      <c r="M13" s="26"/>
      <c r="N13" s="41"/>
    </row>
    <row r="14" spans="1:14" ht="49.5" customHeight="1">
      <c r="A14" s="38" t="s">
        <v>376</v>
      </c>
      <c r="B14" s="26" t="s">
        <v>377</v>
      </c>
      <c r="C14" s="31" t="s">
        <v>158</v>
      </c>
      <c r="D14" s="31" t="s">
        <v>158</v>
      </c>
      <c r="E14" s="31"/>
      <c r="F14" s="40" t="s">
        <v>1</v>
      </c>
      <c r="G14" s="154" t="s">
        <v>360</v>
      </c>
      <c r="H14" s="38" t="s">
        <v>7</v>
      </c>
      <c r="I14" s="27"/>
      <c r="J14" s="30">
        <v>10000</v>
      </c>
      <c r="K14" s="30">
        <v>10000</v>
      </c>
      <c r="L14" s="30">
        <f>SUM(I14:K14)</f>
        <v>20000</v>
      </c>
      <c r="M14" s="26"/>
      <c r="N14" s="41"/>
    </row>
    <row r="15" spans="1:13" ht="49.5" customHeight="1">
      <c r="A15" s="19" t="s">
        <v>378</v>
      </c>
      <c r="B15" s="29" t="s">
        <v>382</v>
      </c>
      <c r="C15" s="11" t="s">
        <v>158</v>
      </c>
      <c r="D15" s="11" t="s">
        <v>158</v>
      </c>
      <c r="E15" s="11"/>
      <c r="F15" s="36"/>
      <c r="G15" s="155"/>
      <c r="H15" s="31" t="s">
        <v>8</v>
      </c>
      <c r="I15" s="28"/>
      <c r="J15" s="13"/>
      <c r="K15" s="13"/>
      <c r="L15" s="13"/>
      <c r="M15" s="12" t="s">
        <v>261</v>
      </c>
    </row>
    <row r="16" spans="1:13" ht="49.5" customHeight="1">
      <c r="A16" s="19" t="s">
        <v>379</v>
      </c>
      <c r="B16" s="29" t="s">
        <v>383</v>
      </c>
      <c r="C16" s="11" t="s">
        <v>158</v>
      </c>
      <c r="D16" s="11" t="s">
        <v>158</v>
      </c>
      <c r="E16" s="11"/>
      <c r="F16" s="36"/>
      <c r="G16" s="155"/>
      <c r="H16" s="31" t="s">
        <v>8</v>
      </c>
      <c r="I16" s="28"/>
      <c r="J16" s="13"/>
      <c r="K16" s="13"/>
      <c r="L16" s="13"/>
      <c r="M16" s="12" t="s">
        <v>261</v>
      </c>
    </row>
    <row r="17" spans="1:13" ht="49.5" customHeight="1">
      <c r="A17" s="19" t="s">
        <v>380</v>
      </c>
      <c r="B17" s="29" t="s">
        <v>384</v>
      </c>
      <c r="C17" s="11" t="s">
        <v>158</v>
      </c>
      <c r="D17" s="11" t="s">
        <v>158</v>
      </c>
      <c r="E17" s="11"/>
      <c r="F17" s="36"/>
      <c r="G17" s="155"/>
      <c r="H17" s="31" t="s">
        <v>8</v>
      </c>
      <c r="I17" s="28"/>
      <c r="J17" s="13"/>
      <c r="K17" s="13"/>
      <c r="L17" s="13"/>
      <c r="M17" s="12" t="s">
        <v>261</v>
      </c>
    </row>
    <row r="18" spans="1:13" ht="49.5" customHeight="1">
      <c r="A18" s="19" t="s">
        <v>381</v>
      </c>
      <c r="B18" s="29" t="s">
        <v>387</v>
      </c>
      <c r="C18" s="11" t="s">
        <v>158</v>
      </c>
      <c r="D18" s="11" t="s">
        <v>158</v>
      </c>
      <c r="E18" s="11"/>
      <c r="F18" s="36"/>
      <c r="G18" s="155"/>
      <c r="H18" s="31" t="s">
        <v>8</v>
      </c>
      <c r="I18" s="28"/>
      <c r="J18" s="13"/>
      <c r="K18" s="13"/>
      <c r="L18" s="13"/>
      <c r="M18" s="12" t="s">
        <v>261</v>
      </c>
    </row>
    <row r="19" spans="1:13" ht="49.5" customHeight="1">
      <c r="A19" s="19" t="s">
        <v>385</v>
      </c>
      <c r="B19" s="29" t="s">
        <v>386</v>
      </c>
      <c r="C19" s="11" t="s">
        <v>158</v>
      </c>
      <c r="D19" s="11" t="s">
        <v>158</v>
      </c>
      <c r="E19" s="11"/>
      <c r="F19" s="36"/>
      <c r="G19" s="155"/>
      <c r="H19" s="31" t="s">
        <v>8</v>
      </c>
      <c r="I19" s="28"/>
      <c r="J19" s="13"/>
      <c r="K19" s="13"/>
      <c r="L19" s="13"/>
      <c r="M19" s="12" t="s">
        <v>261</v>
      </c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485</v>
      </c>
      <c r="B4" s="51" t="s">
        <v>509</v>
      </c>
      <c r="F4" s="53"/>
      <c r="G4" s="55"/>
      <c r="H4" s="229"/>
      <c r="I4" s="56">
        <f>SUM(I12:I26)</f>
        <v>200000</v>
      </c>
      <c r="J4" s="56">
        <f>SUM(J12:J26)</f>
        <v>801000</v>
      </c>
      <c r="K4" s="56">
        <f>SUM(K12:K26)</f>
        <v>727000</v>
      </c>
      <c r="L4" s="56">
        <f>SUM(L12:L26)</f>
        <v>1728000</v>
      </c>
      <c r="M4" s="230" t="s">
        <v>596</v>
      </c>
    </row>
    <row r="5" spans="1:13" s="50" customFormat="1" ht="15" customHeight="1">
      <c r="A5" s="52"/>
      <c r="B5" s="52" t="s">
        <v>484</v>
      </c>
      <c r="E5" s="130"/>
      <c r="F5" s="131"/>
      <c r="G5" s="132"/>
      <c r="H5" s="254" t="s">
        <v>598</v>
      </c>
      <c r="I5" s="133">
        <f>SUMIF($G12:$G26,"=δ",I12:I26)</f>
        <v>50000</v>
      </c>
      <c r="J5" s="133">
        <f>SUMIF($G12:$G26,"=δ",J12:J26)</f>
        <v>66000</v>
      </c>
      <c r="K5" s="133">
        <f>SUMIF($G12:$G26,"=δ",K12:K26)</f>
        <v>2000</v>
      </c>
      <c r="L5" s="133">
        <f>SUMIF($G12:$G26,"=δ",L12:L26)</f>
        <v>118000</v>
      </c>
      <c r="M5" s="132" t="s">
        <v>1</v>
      </c>
    </row>
    <row r="6" spans="1:13" s="50" customFormat="1" ht="15" customHeight="1">
      <c r="A6" s="52" t="s">
        <v>507</v>
      </c>
      <c r="B6" s="51" t="s">
        <v>510</v>
      </c>
      <c r="C6" s="52"/>
      <c r="D6" s="52"/>
      <c r="E6" s="151"/>
      <c r="F6" s="134"/>
      <c r="G6" s="132"/>
      <c r="H6" s="255"/>
      <c r="I6" s="133">
        <f>SUMIF($G12:$G26,"=μ",I12:I26)</f>
        <v>0</v>
      </c>
      <c r="J6" s="133">
        <f>SUMIF($G12:$G26,"=μ",J12:J26)</f>
        <v>0</v>
      </c>
      <c r="K6" s="133">
        <f>SUMIF($G12:$G26,"=μ",K12:K26)</f>
        <v>0</v>
      </c>
      <c r="L6" s="133">
        <f>SUMIF($G12:$G26,"=μ",L12:L26)</f>
        <v>0</v>
      </c>
      <c r="M6" s="132" t="s">
        <v>468</v>
      </c>
    </row>
    <row r="7" spans="3:13" s="50" customFormat="1" ht="15" customHeight="1">
      <c r="C7" s="52"/>
      <c r="D7" s="52"/>
      <c r="E7" s="151"/>
      <c r="F7" s="134"/>
      <c r="G7" s="132"/>
      <c r="H7" s="255"/>
      <c r="I7" s="133">
        <f>SUMIF($G12:$G26,"=ε",I12:I26)</f>
        <v>150000</v>
      </c>
      <c r="J7" s="133">
        <f>SUMIF($G12:$G26,"=ε",J12:J26)</f>
        <v>735000</v>
      </c>
      <c r="K7" s="133">
        <f>SUMIF($G12:$G26,"=ε",K12:K26)</f>
        <v>725000</v>
      </c>
      <c r="L7" s="133">
        <f>SUMIF($G12:$G26,"=ε",L12:L26)</f>
        <v>1610000</v>
      </c>
      <c r="M7" s="132" t="s">
        <v>469</v>
      </c>
    </row>
    <row r="8" spans="1:13" s="50" customFormat="1" ht="15" customHeight="1">
      <c r="A8" s="51"/>
      <c r="B8" s="51"/>
      <c r="C8" s="52"/>
      <c r="D8" s="52"/>
      <c r="E8" s="151"/>
      <c r="F8" s="134"/>
      <c r="G8" s="132"/>
      <c r="H8" s="255"/>
      <c r="I8" s="133">
        <f>SUMIF($G12:$G26,"=α",I12:I26)</f>
        <v>0</v>
      </c>
      <c r="J8" s="133">
        <f>SUMIF($G12:$G26,"=α",J12:J26)</f>
        <v>0</v>
      </c>
      <c r="K8" s="133">
        <f>SUMIF($G12:$G26,"=α",K12:K26)</f>
        <v>0</v>
      </c>
      <c r="L8" s="133">
        <f>SUMIF($G12:$G26,"=α",L12:L26)</f>
        <v>0</v>
      </c>
      <c r="M8" s="132" t="s">
        <v>470</v>
      </c>
    </row>
    <row r="9" spans="1:13" s="50" customFormat="1" ht="15" customHeight="1">
      <c r="A9" s="231" t="s">
        <v>508</v>
      </c>
      <c r="B9" s="55" t="s">
        <v>613</v>
      </c>
      <c r="E9" s="135"/>
      <c r="F9" s="136"/>
      <c r="G9" s="137"/>
      <c r="H9" s="136"/>
      <c r="I9" s="138">
        <f>SUM(I5:I8)</f>
        <v>200000</v>
      </c>
      <c r="J9" s="138">
        <f>SUM(J5:J8)</f>
        <v>801000</v>
      </c>
      <c r="K9" s="138">
        <f>SUM(K5:K8)</f>
        <v>727000</v>
      </c>
      <c r="L9" s="138">
        <f>SUM(L5:L8)</f>
        <v>1728000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3" ht="75" customHeight="1">
      <c r="A12" s="19" t="s">
        <v>130</v>
      </c>
      <c r="B12" s="12" t="s">
        <v>388</v>
      </c>
      <c r="C12" s="11" t="s">
        <v>159</v>
      </c>
      <c r="D12" s="11" t="s">
        <v>159</v>
      </c>
      <c r="E12" s="11" t="s">
        <v>594</v>
      </c>
      <c r="F12" s="34" t="s">
        <v>483</v>
      </c>
      <c r="G12" s="140" t="s">
        <v>362</v>
      </c>
      <c r="H12" s="19" t="s">
        <v>8</v>
      </c>
      <c r="I12" s="28">
        <v>150000</v>
      </c>
      <c r="J12" s="13">
        <v>575000</v>
      </c>
      <c r="K12" s="13">
        <v>575000</v>
      </c>
      <c r="L12" s="13">
        <f>SUM(I12:K12)</f>
        <v>1300000</v>
      </c>
      <c r="M12" s="20" t="s">
        <v>389</v>
      </c>
    </row>
    <row r="13" spans="1:13" ht="49.5" customHeight="1">
      <c r="A13" s="19" t="s">
        <v>131</v>
      </c>
      <c r="B13" s="12" t="s">
        <v>390</v>
      </c>
      <c r="C13" s="11" t="s">
        <v>159</v>
      </c>
      <c r="D13" s="11" t="s">
        <v>159</v>
      </c>
      <c r="E13" s="11" t="s">
        <v>158</v>
      </c>
      <c r="F13" s="34" t="s">
        <v>391</v>
      </c>
      <c r="G13" s="140" t="s">
        <v>362</v>
      </c>
      <c r="H13" s="19" t="s">
        <v>7</v>
      </c>
      <c r="I13" s="28"/>
      <c r="J13" s="28">
        <v>150000</v>
      </c>
      <c r="K13" s="28">
        <v>150000</v>
      </c>
      <c r="L13" s="13">
        <f>SUM(I13:K13)</f>
        <v>300000</v>
      </c>
      <c r="M13" s="12" t="s">
        <v>392</v>
      </c>
    </row>
    <row r="14" spans="1:13" s="41" customFormat="1" ht="49.5" customHeight="1">
      <c r="A14" s="38" t="s">
        <v>132</v>
      </c>
      <c r="B14" s="26" t="s">
        <v>394</v>
      </c>
      <c r="C14" s="11" t="s">
        <v>158</v>
      </c>
      <c r="D14" s="11" t="s">
        <v>158</v>
      </c>
      <c r="E14" s="31" t="s">
        <v>393</v>
      </c>
      <c r="F14" s="40" t="s">
        <v>1</v>
      </c>
      <c r="G14" s="154" t="s">
        <v>360</v>
      </c>
      <c r="H14" s="38" t="s">
        <v>5</v>
      </c>
      <c r="I14" s="27">
        <v>50000</v>
      </c>
      <c r="J14" s="27">
        <v>50000</v>
      </c>
      <c r="K14" s="27"/>
      <c r="L14" s="30">
        <f>SUM(I14:K14)</f>
        <v>100000</v>
      </c>
      <c r="M14" s="26"/>
    </row>
    <row r="15" spans="1:13" ht="49.5" customHeight="1">
      <c r="A15" s="187" t="s">
        <v>133</v>
      </c>
      <c r="B15" s="110" t="s">
        <v>263</v>
      </c>
      <c r="C15" s="109" t="s">
        <v>158</v>
      </c>
      <c r="D15" s="109" t="s">
        <v>158</v>
      </c>
      <c r="E15" s="109" t="s">
        <v>395</v>
      </c>
      <c r="F15" s="188" t="s">
        <v>1</v>
      </c>
      <c r="G15" s="189" t="s">
        <v>360</v>
      </c>
      <c r="H15" s="187" t="s">
        <v>8</v>
      </c>
      <c r="I15" s="190"/>
      <c r="J15" s="168">
        <v>3000</v>
      </c>
      <c r="K15" s="168">
        <v>2000</v>
      </c>
      <c r="L15" s="112">
        <f>SUM(I15:K15)</f>
        <v>5000</v>
      </c>
      <c r="M15" s="191"/>
    </row>
    <row r="16" spans="1:13" s="8" customFormat="1" ht="39.75" customHeight="1">
      <c r="A16" s="192" t="s">
        <v>55</v>
      </c>
      <c r="B16" s="114" t="s">
        <v>18</v>
      </c>
      <c r="C16" s="113"/>
      <c r="D16" s="193"/>
      <c r="E16" s="193"/>
      <c r="F16" s="194"/>
      <c r="G16" s="195"/>
      <c r="H16" s="192">
        <v>2008</v>
      </c>
      <c r="I16" s="214"/>
      <c r="J16" s="214"/>
      <c r="K16" s="214"/>
      <c r="L16" s="215"/>
      <c r="M16" s="196"/>
    </row>
    <row r="17" spans="1:13" s="8" customFormat="1" ht="75" customHeight="1">
      <c r="A17" s="197" t="s">
        <v>56</v>
      </c>
      <c r="B17" s="119" t="s">
        <v>396</v>
      </c>
      <c r="C17" s="118"/>
      <c r="D17" s="123"/>
      <c r="E17" s="123"/>
      <c r="F17" s="198"/>
      <c r="G17" s="199"/>
      <c r="H17" s="200" t="s">
        <v>7</v>
      </c>
      <c r="I17" s="216"/>
      <c r="J17" s="217" t="s">
        <v>397</v>
      </c>
      <c r="K17" s="217" t="s">
        <v>398</v>
      </c>
      <c r="L17" s="217" t="s">
        <v>367</v>
      </c>
      <c r="M17" s="201"/>
    </row>
    <row r="18" spans="1:13" ht="49.5" customHeight="1">
      <c r="A18" s="187" t="s">
        <v>134</v>
      </c>
      <c r="B18" s="191" t="s">
        <v>19</v>
      </c>
      <c r="C18" s="109" t="s">
        <v>158</v>
      </c>
      <c r="D18" s="109" t="s">
        <v>158</v>
      </c>
      <c r="E18" s="109" t="s">
        <v>159</v>
      </c>
      <c r="F18" s="188" t="s">
        <v>1</v>
      </c>
      <c r="G18" s="189" t="s">
        <v>360</v>
      </c>
      <c r="H18" s="187" t="s">
        <v>8</v>
      </c>
      <c r="I18" s="112"/>
      <c r="J18" s="112">
        <v>13000</v>
      </c>
      <c r="K18" s="112"/>
      <c r="L18" s="112">
        <f>SUM(I18:K18)</f>
        <v>13000</v>
      </c>
      <c r="M18" s="191"/>
    </row>
    <row r="19" spans="1:13" s="8" customFormat="1" ht="39.75" customHeight="1">
      <c r="A19" s="192" t="s">
        <v>55</v>
      </c>
      <c r="B19" s="202" t="s">
        <v>399</v>
      </c>
      <c r="C19" s="113"/>
      <c r="D19" s="113" t="s">
        <v>158</v>
      </c>
      <c r="E19" s="193"/>
      <c r="F19" s="194"/>
      <c r="G19" s="195"/>
      <c r="H19" s="192" t="s">
        <v>8</v>
      </c>
      <c r="I19" s="214"/>
      <c r="J19" s="214"/>
      <c r="K19" s="214"/>
      <c r="L19" s="215"/>
      <c r="M19" s="203"/>
    </row>
    <row r="20" spans="1:13" s="8" customFormat="1" ht="39.75" customHeight="1">
      <c r="A20" s="197" t="s">
        <v>56</v>
      </c>
      <c r="B20" s="204" t="s">
        <v>20</v>
      </c>
      <c r="C20" s="118"/>
      <c r="D20" s="118" t="s">
        <v>159</v>
      </c>
      <c r="E20" s="123"/>
      <c r="F20" s="198"/>
      <c r="G20" s="199"/>
      <c r="H20" s="197">
        <v>2009</v>
      </c>
      <c r="I20" s="218"/>
      <c r="J20" s="217" t="s">
        <v>400</v>
      </c>
      <c r="K20" s="217"/>
      <c r="L20" s="217" t="s">
        <v>400</v>
      </c>
      <c r="M20" s="205"/>
    </row>
    <row r="21" spans="1:14" s="6" customFormat="1" ht="31.5">
      <c r="A21" s="9" t="s">
        <v>101</v>
      </c>
      <c r="B21" s="9" t="s">
        <v>100</v>
      </c>
      <c r="C21" s="9" t="s">
        <v>46</v>
      </c>
      <c r="D21" s="9" t="s">
        <v>102</v>
      </c>
      <c r="E21" s="9" t="s">
        <v>160</v>
      </c>
      <c r="F21" s="32" t="s">
        <v>103</v>
      </c>
      <c r="G21" s="139"/>
      <c r="H21" s="9" t="s">
        <v>104</v>
      </c>
      <c r="I21" s="10" t="s">
        <v>474</v>
      </c>
      <c r="J21" s="10" t="s">
        <v>475</v>
      </c>
      <c r="K21" s="10" t="s">
        <v>476</v>
      </c>
      <c r="L21" s="10" t="s">
        <v>45</v>
      </c>
      <c r="M21" s="9" t="s">
        <v>309</v>
      </c>
      <c r="N21" s="1"/>
    </row>
    <row r="22" spans="1:13" ht="49.5" customHeight="1">
      <c r="A22" s="19" t="s">
        <v>135</v>
      </c>
      <c r="B22" s="29" t="s">
        <v>21</v>
      </c>
      <c r="C22" s="11" t="s">
        <v>158</v>
      </c>
      <c r="D22" s="11" t="s">
        <v>158</v>
      </c>
      <c r="E22" s="11" t="s">
        <v>403</v>
      </c>
      <c r="F22" s="36"/>
      <c r="G22" s="155"/>
      <c r="H22" s="19" t="s">
        <v>5</v>
      </c>
      <c r="I22" s="28"/>
      <c r="J22" s="28"/>
      <c r="K22" s="28"/>
      <c r="L22" s="13"/>
      <c r="M22" s="29" t="s">
        <v>595</v>
      </c>
    </row>
    <row r="23" spans="1:13" ht="49.5" customHeight="1">
      <c r="A23" s="19" t="s">
        <v>136</v>
      </c>
      <c r="B23" s="20" t="s">
        <v>22</v>
      </c>
      <c r="C23" s="11" t="s">
        <v>158</v>
      </c>
      <c r="D23" s="11" t="s">
        <v>159</v>
      </c>
      <c r="E23" s="21"/>
      <c r="F23" s="36"/>
      <c r="G23" s="155"/>
      <c r="H23" s="31">
        <v>2009</v>
      </c>
      <c r="I23" s="13"/>
      <c r="J23" s="13"/>
      <c r="K23" s="30"/>
      <c r="L23" s="13"/>
      <c r="M23" s="20"/>
    </row>
    <row r="24" spans="1:13" ht="99.75" customHeight="1">
      <c r="A24" s="19" t="s">
        <v>137</v>
      </c>
      <c r="B24" s="12" t="s">
        <v>404</v>
      </c>
      <c r="C24" s="11" t="s">
        <v>158</v>
      </c>
      <c r="D24" s="11" t="s">
        <v>158</v>
      </c>
      <c r="E24" s="21"/>
      <c r="F24" s="34" t="s">
        <v>174</v>
      </c>
      <c r="G24" s="140" t="s">
        <v>362</v>
      </c>
      <c r="H24" s="19">
        <v>2009</v>
      </c>
      <c r="I24" s="27"/>
      <c r="J24" s="30">
        <v>10000</v>
      </c>
      <c r="K24" s="30"/>
      <c r="L24" s="13">
        <f>SUM(I24:K24)</f>
        <v>10000</v>
      </c>
      <c r="M24" s="12"/>
    </row>
    <row r="25" spans="1:13" ht="99.75" customHeight="1">
      <c r="A25" s="19" t="s">
        <v>138</v>
      </c>
      <c r="B25" s="29" t="s">
        <v>264</v>
      </c>
      <c r="C25" s="11" t="s">
        <v>158</v>
      </c>
      <c r="D25" s="11" t="s">
        <v>158</v>
      </c>
      <c r="E25" s="11" t="s">
        <v>405</v>
      </c>
      <c r="F25" s="36"/>
      <c r="G25" s="155"/>
      <c r="H25" s="19" t="s">
        <v>8</v>
      </c>
      <c r="I25" s="28"/>
      <c r="J25" s="28"/>
      <c r="K25" s="28"/>
      <c r="L25" s="13"/>
      <c r="M25" s="29" t="s">
        <v>17</v>
      </c>
    </row>
    <row r="26" spans="1:13" ht="75" customHeight="1">
      <c r="A26" s="19" t="s">
        <v>139</v>
      </c>
      <c r="B26" s="29" t="s">
        <v>23</v>
      </c>
      <c r="C26" s="11" t="s">
        <v>158</v>
      </c>
      <c r="D26" s="11" t="s">
        <v>158</v>
      </c>
      <c r="E26" s="11" t="s">
        <v>405</v>
      </c>
      <c r="F26" s="36"/>
      <c r="G26" s="155"/>
      <c r="H26" s="19" t="s">
        <v>8</v>
      </c>
      <c r="I26" s="28"/>
      <c r="J26" s="28"/>
      <c r="K26" s="28"/>
      <c r="L26" s="13"/>
      <c r="M26" s="29" t="s">
        <v>9</v>
      </c>
    </row>
    <row r="27" ht="15" customHeight="1"/>
    <row r="28" spans="1:2" ht="15" customHeight="1">
      <c r="A28" s="52" t="s">
        <v>485</v>
      </c>
      <c r="B28" s="51" t="s">
        <v>509</v>
      </c>
    </row>
    <row r="29" spans="1:2" ht="15" customHeight="1">
      <c r="A29" s="52"/>
      <c r="B29" s="52" t="s">
        <v>484</v>
      </c>
    </row>
    <row r="30" spans="1:2" ht="15" customHeight="1">
      <c r="A30" s="52" t="s">
        <v>507</v>
      </c>
      <c r="B30" s="51" t="s">
        <v>510</v>
      </c>
    </row>
    <row r="31" spans="1:2" ht="15" customHeight="1">
      <c r="A31" s="52"/>
      <c r="B31" s="51"/>
    </row>
    <row r="32" spans="1:2" ht="15" customHeight="1">
      <c r="A32" s="231" t="s">
        <v>508</v>
      </c>
      <c r="B32" s="55" t="s">
        <v>511</v>
      </c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  <rowBreaks count="1" manualBreakCount="1">
    <brk id="20" max="255" man="1"/>
  </rowBreaks>
  <ignoredErrors>
    <ignoredError sqref="J17:L2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485</v>
      </c>
      <c r="B4" s="51" t="s">
        <v>509</v>
      </c>
      <c r="F4" s="53"/>
      <c r="G4" s="55"/>
      <c r="H4" s="229"/>
      <c r="I4" s="56">
        <f>SUM(I12:I21)</f>
        <v>0</v>
      </c>
      <c r="J4" s="56">
        <f>SUM(J12:J21)</f>
        <v>995000</v>
      </c>
      <c r="K4" s="56">
        <f>SUM(K12:K21)</f>
        <v>995000</v>
      </c>
      <c r="L4" s="56">
        <f>SUM(L12:L21)</f>
        <v>1990000</v>
      </c>
      <c r="M4" s="230" t="s">
        <v>596</v>
      </c>
    </row>
    <row r="5" spans="1:13" s="50" customFormat="1" ht="15" customHeight="1">
      <c r="A5" s="52"/>
      <c r="B5" s="52" t="s">
        <v>484</v>
      </c>
      <c r="E5" s="130"/>
      <c r="F5" s="131"/>
      <c r="G5" s="132"/>
      <c r="H5" s="254" t="s">
        <v>598</v>
      </c>
      <c r="I5" s="133">
        <f>SUMIF($G12:$G21,"=δ",I12:I21)</f>
        <v>0</v>
      </c>
      <c r="J5" s="133">
        <f>SUMIF($G12:$G21,"=δ",J12:J21)</f>
        <v>300000</v>
      </c>
      <c r="K5" s="133">
        <f>SUMIF($G12:$G21,"=δ",K12:K21)</f>
        <v>300000</v>
      </c>
      <c r="L5" s="133">
        <f>SUMIF($G12:$G21,"=δ",L12:L21)</f>
        <v>600000</v>
      </c>
      <c r="M5" s="132" t="s">
        <v>1</v>
      </c>
    </row>
    <row r="6" spans="1:13" s="50" customFormat="1" ht="15" customHeight="1">
      <c r="A6" s="52" t="s">
        <v>507</v>
      </c>
      <c r="B6" s="51" t="s">
        <v>510</v>
      </c>
      <c r="C6" s="52"/>
      <c r="D6" s="52"/>
      <c r="E6" s="151"/>
      <c r="F6" s="134"/>
      <c r="G6" s="132"/>
      <c r="H6" s="255"/>
      <c r="I6" s="133">
        <f>SUMIF($G12:$G21,"=μ",I12:I21)</f>
        <v>0</v>
      </c>
      <c r="J6" s="133">
        <f>SUMIF($G12:$G21,"=μ",J12:J21)</f>
        <v>300000</v>
      </c>
      <c r="K6" s="133">
        <f>SUMIF($G12:$G21,"=μ",K12:K21)</f>
        <v>300000</v>
      </c>
      <c r="L6" s="133">
        <f>SUMIF($G12:$G21,"=μ",L12:L21)</f>
        <v>600000</v>
      </c>
      <c r="M6" s="132" t="s">
        <v>468</v>
      </c>
    </row>
    <row r="7" spans="3:13" s="50" customFormat="1" ht="15" customHeight="1">
      <c r="C7" s="52"/>
      <c r="D7" s="52"/>
      <c r="E7" s="151"/>
      <c r="F7" s="134"/>
      <c r="G7" s="132"/>
      <c r="H7" s="255"/>
      <c r="I7" s="133">
        <f>SUMIF($G12:$G21,"=ε",I12:I21)</f>
        <v>0</v>
      </c>
      <c r="J7" s="133">
        <f>SUMIF($G12:$G21,"=ε",J12:J21)</f>
        <v>0</v>
      </c>
      <c r="K7" s="133">
        <f>SUMIF($G12:$G21,"=ε",K12:K21)</f>
        <v>0</v>
      </c>
      <c r="L7" s="133">
        <f>SUMIF($G12:$G21,"=ε",L12:L21)</f>
        <v>0</v>
      </c>
      <c r="M7" s="132" t="s">
        <v>469</v>
      </c>
    </row>
    <row r="8" spans="1:13" s="50" customFormat="1" ht="15" customHeight="1">
      <c r="A8" s="51"/>
      <c r="B8" s="51"/>
      <c r="C8" s="52"/>
      <c r="D8" s="52"/>
      <c r="E8" s="151"/>
      <c r="F8" s="134"/>
      <c r="G8" s="132"/>
      <c r="H8" s="255"/>
      <c r="I8" s="133">
        <f>SUMIF($G12:$G21,"=α",I12:I21)</f>
        <v>0</v>
      </c>
      <c r="J8" s="133">
        <f>SUMIF($G12:$G21,"=α",J12:J21)</f>
        <v>395000</v>
      </c>
      <c r="K8" s="133">
        <f>SUMIF($G12:$G21,"=α",K12:K21)</f>
        <v>395000</v>
      </c>
      <c r="L8" s="133">
        <f>SUMIF($G12:$G21,"=α",L12:L21)</f>
        <v>790000</v>
      </c>
      <c r="M8" s="132" t="s">
        <v>470</v>
      </c>
    </row>
    <row r="9" spans="1:13" s="50" customFormat="1" ht="15" customHeight="1">
      <c r="A9" s="231" t="s">
        <v>512</v>
      </c>
      <c r="B9" s="55" t="s">
        <v>614</v>
      </c>
      <c r="E9" s="135"/>
      <c r="F9" s="136"/>
      <c r="G9" s="137"/>
      <c r="H9" s="136"/>
      <c r="I9" s="138">
        <f>SUM(I5:I8)</f>
        <v>0</v>
      </c>
      <c r="J9" s="138">
        <f>SUM(J5:J8)</f>
        <v>995000</v>
      </c>
      <c r="K9" s="138">
        <f>SUM(K5:K8)</f>
        <v>995000</v>
      </c>
      <c r="L9" s="138">
        <f>SUM(L5:L8)</f>
        <v>1990000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3" ht="49.5" customHeight="1">
      <c r="A12" s="187" t="s">
        <v>140</v>
      </c>
      <c r="B12" s="191" t="s">
        <v>406</v>
      </c>
      <c r="C12" s="109" t="s">
        <v>159</v>
      </c>
      <c r="D12" s="109" t="s">
        <v>159</v>
      </c>
      <c r="E12" s="109"/>
      <c r="F12" s="188" t="s">
        <v>1</v>
      </c>
      <c r="G12" s="189" t="s">
        <v>360</v>
      </c>
      <c r="H12" s="187" t="s">
        <v>7</v>
      </c>
      <c r="I12" s="190"/>
      <c r="J12" s="190">
        <v>300000</v>
      </c>
      <c r="K12" s="190">
        <v>300000</v>
      </c>
      <c r="L12" s="190">
        <f>SUM(I12:K12)</f>
        <v>600000</v>
      </c>
      <c r="M12" s="191"/>
    </row>
    <row r="13" spans="1:13" s="8" customFormat="1" ht="24.75" customHeight="1">
      <c r="A13" s="192" t="s">
        <v>55</v>
      </c>
      <c r="B13" s="203" t="s">
        <v>11</v>
      </c>
      <c r="C13" s="113"/>
      <c r="D13" s="193"/>
      <c r="E13" s="193"/>
      <c r="F13" s="194"/>
      <c r="G13" s="195"/>
      <c r="H13" s="192"/>
      <c r="I13" s="214"/>
      <c r="J13" s="219" t="s">
        <v>345</v>
      </c>
      <c r="K13" s="219" t="s">
        <v>345</v>
      </c>
      <c r="L13" s="219" t="s">
        <v>337</v>
      </c>
      <c r="M13" s="196" t="s">
        <v>10</v>
      </c>
    </row>
    <row r="14" spans="1:13" s="8" customFormat="1" ht="24.75" customHeight="1">
      <c r="A14" s="192" t="s">
        <v>56</v>
      </c>
      <c r="B14" s="203" t="s">
        <v>12</v>
      </c>
      <c r="C14" s="113"/>
      <c r="D14" s="193"/>
      <c r="E14" s="193"/>
      <c r="F14" s="194"/>
      <c r="G14" s="195"/>
      <c r="H14" s="192"/>
      <c r="I14" s="214"/>
      <c r="J14" s="219" t="s">
        <v>368</v>
      </c>
      <c r="K14" s="219" t="s">
        <v>368</v>
      </c>
      <c r="L14" s="219" t="s">
        <v>345</v>
      </c>
      <c r="M14" s="196" t="s">
        <v>10</v>
      </c>
    </row>
    <row r="15" spans="1:13" s="8" customFormat="1" ht="24.75" customHeight="1">
      <c r="A15" s="192" t="s">
        <v>57</v>
      </c>
      <c r="B15" s="203" t="s">
        <v>13</v>
      </c>
      <c r="C15" s="113"/>
      <c r="D15" s="193"/>
      <c r="E15" s="193"/>
      <c r="F15" s="194"/>
      <c r="G15" s="195"/>
      <c r="H15" s="192"/>
      <c r="I15" s="214"/>
      <c r="J15" s="219" t="s">
        <v>408</v>
      </c>
      <c r="K15" s="219" t="s">
        <v>408</v>
      </c>
      <c r="L15" s="219" t="s">
        <v>409</v>
      </c>
      <c r="M15" s="196" t="s">
        <v>10</v>
      </c>
    </row>
    <row r="16" spans="1:13" s="8" customFormat="1" ht="39.75" customHeight="1">
      <c r="A16" s="197" t="s">
        <v>58</v>
      </c>
      <c r="B16" s="119" t="s">
        <v>320</v>
      </c>
      <c r="C16" s="118"/>
      <c r="D16" s="123"/>
      <c r="E16" s="123"/>
      <c r="F16" s="198"/>
      <c r="G16" s="199"/>
      <c r="H16" s="197"/>
      <c r="I16" s="218"/>
      <c r="J16" s="217" t="s">
        <v>370</v>
      </c>
      <c r="K16" s="217" t="s">
        <v>370</v>
      </c>
      <c r="L16" s="217" t="s">
        <v>410</v>
      </c>
      <c r="M16" s="122" t="s">
        <v>15</v>
      </c>
    </row>
    <row r="17" spans="1:13" ht="49.5" customHeight="1">
      <c r="A17" s="187" t="s">
        <v>141</v>
      </c>
      <c r="B17" s="191" t="s">
        <v>407</v>
      </c>
      <c r="C17" s="109" t="s">
        <v>159</v>
      </c>
      <c r="D17" s="109" t="s">
        <v>159</v>
      </c>
      <c r="E17" s="109"/>
      <c r="F17" s="206" t="s">
        <v>505</v>
      </c>
      <c r="G17" s="207" t="s">
        <v>359</v>
      </c>
      <c r="H17" s="187" t="s">
        <v>7</v>
      </c>
      <c r="I17" s="190"/>
      <c r="J17" s="190">
        <v>395000</v>
      </c>
      <c r="K17" s="190">
        <v>395000</v>
      </c>
      <c r="L17" s="190">
        <f>SUM(I17:K17)</f>
        <v>790000</v>
      </c>
      <c r="M17" s="191" t="s">
        <v>10</v>
      </c>
    </row>
    <row r="18" spans="1:13" s="8" customFormat="1" ht="39.75" customHeight="1">
      <c r="A18" s="192" t="s">
        <v>55</v>
      </c>
      <c r="B18" s="203" t="s">
        <v>265</v>
      </c>
      <c r="C18" s="113"/>
      <c r="D18" s="193"/>
      <c r="E18" s="193"/>
      <c r="F18" s="194"/>
      <c r="G18" s="195"/>
      <c r="H18" s="192"/>
      <c r="I18" s="214"/>
      <c r="J18" s="219" t="s">
        <v>411</v>
      </c>
      <c r="K18" s="219" t="s">
        <v>411</v>
      </c>
      <c r="L18" s="219" t="s">
        <v>412</v>
      </c>
      <c r="M18" s="196" t="s">
        <v>14</v>
      </c>
    </row>
    <row r="19" spans="1:13" s="8" customFormat="1" ht="39.75" customHeight="1">
      <c r="A19" s="192" t="s">
        <v>56</v>
      </c>
      <c r="B19" s="114" t="s">
        <v>266</v>
      </c>
      <c r="C19" s="113"/>
      <c r="D19" s="193"/>
      <c r="E19" s="193"/>
      <c r="F19" s="194"/>
      <c r="G19" s="195"/>
      <c r="H19" s="192"/>
      <c r="I19" s="214"/>
      <c r="J19" s="219" t="s">
        <v>413</v>
      </c>
      <c r="K19" s="219" t="s">
        <v>413</v>
      </c>
      <c r="L19" s="219" t="s">
        <v>340</v>
      </c>
      <c r="M19" s="117" t="s">
        <v>10</v>
      </c>
    </row>
    <row r="20" spans="1:13" s="8" customFormat="1" ht="75" customHeight="1">
      <c r="A20" s="197" t="s">
        <v>57</v>
      </c>
      <c r="B20" s="119" t="s">
        <v>267</v>
      </c>
      <c r="C20" s="118"/>
      <c r="D20" s="123"/>
      <c r="E20" s="123"/>
      <c r="F20" s="198"/>
      <c r="G20" s="199"/>
      <c r="H20" s="197"/>
      <c r="I20" s="218"/>
      <c r="J20" s="217" t="s">
        <v>340</v>
      </c>
      <c r="K20" s="217" t="s">
        <v>340</v>
      </c>
      <c r="L20" s="217" t="s">
        <v>414</v>
      </c>
      <c r="M20" s="122" t="s">
        <v>10</v>
      </c>
    </row>
    <row r="21" spans="1:13" ht="99.75" customHeight="1">
      <c r="A21" s="19" t="s">
        <v>415</v>
      </c>
      <c r="B21" s="12" t="s">
        <v>416</v>
      </c>
      <c r="C21" s="11" t="s">
        <v>159</v>
      </c>
      <c r="D21" s="11" t="s">
        <v>159</v>
      </c>
      <c r="E21" s="21"/>
      <c r="F21" s="36" t="s">
        <v>417</v>
      </c>
      <c r="G21" s="155" t="s">
        <v>361</v>
      </c>
      <c r="H21" s="19" t="s">
        <v>7</v>
      </c>
      <c r="I21" s="28"/>
      <c r="J21" s="13">
        <v>300000</v>
      </c>
      <c r="K21" s="13">
        <v>300000</v>
      </c>
      <c r="L21" s="13">
        <f>SUM(I21:K21)</f>
        <v>600000</v>
      </c>
      <c r="M21" s="29" t="s">
        <v>17</v>
      </c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485</v>
      </c>
      <c r="B4" s="51" t="s">
        <v>509</v>
      </c>
      <c r="F4" s="53"/>
      <c r="G4" s="55"/>
      <c r="H4" s="229"/>
      <c r="I4" s="56">
        <f>SUM(I12:I17)</f>
        <v>900000</v>
      </c>
      <c r="J4" s="56">
        <f>SUM(J12:J17)</f>
        <v>4795000</v>
      </c>
      <c r="K4" s="56">
        <f>SUM(K12:K17)</f>
        <v>4680000</v>
      </c>
      <c r="L4" s="56">
        <f>SUM(L12:L17)</f>
        <v>10375000</v>
      </c>
      <c r="M4" s="230" t="s">
        <v>596</v>
      </c>
    </row>
    <row r="5" spans="1:13" s="50" customFormat="1" ht="15" customHeight="1">
      <c r="A5" s="52"/>
      <c r="B5" s="52" t="s">
        <v>484</v>
      </c>
      <c r="E5" s="130"/>
      <c r="F5" s="131"/>
      <c r="G5" s="132"/>
      <c r="H5" s="254" t="s">
        <v>598</v>
      </c>
      <c r="I5" s="133">
        <f>SUMIF($G12:$G17,"=δ",I12:I17)</f>
        <v>0</v>
      </c>
      <c r="J5" s="133">
        <f>SUMIF($G12:$G17,"=δ",J12:J17)</f>
        <v>0</v>
      </c>
      <c r="K5" s="133">
        <f>SUMIF($G12:$G17,"=δ",K12:K17)</f>
        <v>0</v>
      </c>
      <c r="L5" s="133">
        <f>SUMIF($G12:$G17,"=δ",L12:L17)</f>
        <v>0</v>
      </c>
      <c r="M5" s="132" t="s">
        <v>1</v>
      </c>
    </row>
    <row r="6" spans="1:13" s="50" customFormat="1" ht="15" customHeight="1">
      <c r="A6" s="52" t="s">
        <v>514</v>
      </c>
      <c r="B6" s="51" t="s">
        <v>513</v>
      </c>
      <c r="C6" s="52"/>
      <c r="D6" s="52"/>
      <c r="E6" s="151"/>
      <c r="F6" s="134"/>
      <c r="G6" s="132"/>
      <c r="H6" s="255"/>
      <c r="I6" s="133">
        <f>SUMIF($G12:$G17,"=μ",I12:I17)</f>
        <v>0</v>
      </c>
      <c r="J6" s="133">
        <f>SUMIF($G12:$G17,"=μ",J12:J17)</f>
        <v>0</v>
      </c>
      <c r="K6" s="133">
        <f>SUMIF($G12:$G17,"=μ",K12:K17)</f>
        <v>0</v>
      </c>
      <c r="L6" s="133">
        <f>SUMIF($G12:$G17,"=μ",L12:L17)</f>
        <v>0</v>
      </c>
      <c r="M6" s="132" t="s">
        <v>468</v>
      </c>
    </row>
    <row r="7" spans="3:13" s="50" customFormat="1" ht="15" customHeight="1">
      <c r="C7" s="52"/>
      <c r="D7" s="52"/>
      <c r="E7" s="151"/>
      <c r="F7" s="134"/>
      <c r="G7" s="132"/>
      <c r="H7" s="255"/>
      <c r="I7" s="133">
        <f>SUMIF($G12:$G17,"=ε",I12:I17)</f>
        <v>200000</v>
      </c>
      <c r="J7" s="133">
        <f>SUMIF($G12:$G17,"=ε",J12:J17)</f>
        <v>575000</v>
      </c>
      <c r="K7" s="133">
        <f>SUMIF($G12:$G17,"=ε",K12:K17)</f>
        <v>0</v>
      </c>
      <c r="L7" s="133">
        <f>SUMIF($G12:$G17,"=ε",L12:L17)</f>
        <v>775000</v>
      </c>
      <c r="M7" s="132" t="s">
        <v>469</v>
      </c>
    </row>
    <row r="8" spans="1:13" s="50" customFormat="1" ht="15" customHeight="1">
      <c r="A8" s="51"/>
      <c r="B8" s="51"/>
      <c r="C8" s="52"/>
      <c r="D8" s="52"/>
      <c r="E8" s="151"/>
      <c r="F8" s="134"/>
      <c r="G8" s="132"/>
      <c r="H8" s="255"/>
      <c r="I8" s="133">
        <f>SUMIF($G12:$G17,"=α",I12:I17)</f>
        <v>700000</v>
      </c>
      <c r="J8" s="133">
        <f>SUMIF($G12:$G17,"=α",J12:J17)</f>
        <v>4220000</v>
      </c>
      <c r="K8" s="133">
        <f>SUMIF($G12:$G17,"=α",K12:K17)</f>
        <v>4680000</v>
      </c>
      <c r="L8" s="133">
        <f>SUMIF($G12:$G17,"=α",L12:L17)</f>
        <v>9600000</v>
      </c>
      <c r="M8" s="132" t="s">
        <v>470</v>
      </c>
    </row>
    <row r="9" spans="1:13" s="50" customFormat="1" ht="15" customHeight="1">
      <c r="A9" s="231" t="s">
        <v>515</v>
      </c>
      <c r="B9" s="55" t="s">
        <v>615</v>
      </c>
      <c r="E9" s="135"/>
      <c r="F9" s="136"/>
      <c r="G9" s="137"/>
      <c r="H9" s="136"/>
      <c r="I9" s="138">
        <f>SUM(I5:I8)</f>
        <v>900000</v>
      </c>
      <c r="J9" s="138">
        <f>SUM(J5:J8)</f>
        <v>4795000</v>
      </c>
      <c r="K9" s="138">
        <f>SUM(K5:K8)</f>
        <v>4680000</v>
      </c>
      <c r="L9" s="138">
        <f>SUM(L5:L8)</f>
        <v>10375000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3" ht="49.5" customHeight="1">
      <c r="A12" s="11" t="s">
        <v>142</v>
      </c>
      <c r="B12" s="12" t="s">
        <v>312</v>
      </c>
      <c r="C12" s="11" t="s">
        <v>159</v>
      </c>
      <c r="D12" s="11" t="s">
        <v>159</v>
      </c>
      <c r="E12" s="21"/>
      <c r="F12" s="34" t="s">
        <v>314</v>
      </c>
      <c r="G12" s="140" t="s">
        <v>362</v>
      </c>
      <c r="H12" s="11" t="s">
        <v>5</v>
      </c>
      <c r="I12" s="13">
        <v>200000</v>
      </c>
      <c r="J12" s="13">
        <v>575000</v>
      </c>
      <c r="K12" s="13"/>
      <c r="L12" s="13">
        <f aca="true" t="shared" si="0" ref="L12:L17">SUM(I12:K12)</f>
        <v>775000</v>
      </c>
      <c r="M12" s="12"/>
    </row>
    <row r="13" spans="1:13" ht="75" customHeight="1">
      <c r="A13" s="11" t="s">
        <v>143</v>
      </c>
      <c r="B13" s="12" t="s">
        <v>420</v>
      </c>
      <c r="C13" s="11" t="s">
        <v>159</v>
      </c>
      <c r="D13" s="11" t="s">
        <v>159</v>
      </c>
      <c r="E13" s="21"/>
      <c r="F13" s="34" t="s">
        <v>419</v>
      </c>
      <c r="G13" s="140" t="s">
        <v>359</v>
      </c>
      <c r="H13" s="11" t="s">
        <v>8</v>
      </c>
      <c r="I13" s="13">
        <v>200000</v>
      </c>
      <c r="J13" s="13">
        <v>4000000</v>
      </c>
      <c r="K13" s="13">
        <v>4680000</v>
      </c>
      <c r="L13" s="13">
        <f t="shared" si="0"/>
        <v>8880000</v>
      </c>
      <c r="M13" s="12" t="s">
        <v>418</v>
      </c>
    </row>
    <row r="14" spans="1:13" ht="49.5" customHeight="1">
      <c r="A14" s="11" t="s">
        <v>144</v>
      </c>
      <c r="B14" s="12" t="s">
        <v>421</v>
      </c>
      <c r="C14" s="11" t="s">
        <v>159</v>
      </c>
      <c r="D14" s="11" t="s">
        <v>159</v>
      </c>
      <c r="E14" s="11" t="s">
        <v>6</v>
      </c>
      <c r="F14" s="34" t="s">
        <v>6</v>
      </c>
      <c r="G14" s="140" t="s">
        <v>359</v>
      </c>
      <c r="H14" s="11" t="s">
        <v>5</v>
      </c>
      <c r="I14" s="13">
        <v>100000</v>
      </c>
      <c r="J14" s="13">
        <v>100000</v>
      </c>
      <c r="K14" s="13"/>
      <c r="L14" s="13">
        <f t="shared" si="0"/>
        <v>200000</v>
      </c>
      <c r="M14" s="12" t="s">
        <v>313</v>
      </c>
    </row>
    <row r="15" spans="1:13" ht="49.5" customHeight="1">
      <c r="A15" s="11" t="s">
        <v>145</v>
      </c>
      <c r="B15" s="12" t="s">
        <v>431</v>
      </c>
      <c r="C15" s="11" t="s">
        <v>159</v>
      </c>
      <c r="D15" s="11" t="s">
        <v>159</v>
      </c>
      <c r="E15" s="11" t="s">
        <v>423</v>
      </c>
      <c r="F15" s="34" t="s">
        <v>424</v>
      </c>
      <c r="G15" s="140" t="s">
        <v>359</v>
      </c>
      <c r="H15" s="11">
        <v>2008</v>
      </c>
      <c r="I15" s="13">
        <v>100000</v>
      </c>
      <c r="J15" s="13"/>
      <c r="K15" s="13"/>
      <c r="L15" s="13">
        <f t="shared" si="0"/>
        <v>100000</v>
      </c>
      <c r="M15" s="20" t="s">
        <v>434</v>
      </c>
    </row>
    <row r="16" spans="1:13" ht="49.5" customHeight="1">
      <c r="A16" s="11" t="s">
        <v>146</v>
      </c>
      <c r="B16" s="12" t="s">
        <v>3</v>
      </c>
      <c r="C16" s="11" t="s">
        <v>159</v>
      </c>
      <c r="D16" s="11" t="s">
        <v>159</v>
      </c>
      <c r="E16" s="11" t="s">
        <v>158</v>
      </c>
      <c r="F16" s="34" t="s">
        <v>4</v>
      </c>
      <c r="G16" s="140" t="s">
        <v>359</v>
      </c>
      <c r="H16" s="11">
        <v>2008</v>
      </c>
      <c r="I16" s="13">
        <v>300000</v>
      </c>
      <c r="J16" s="13"/>
      <c r="K16" s="13"/>
      <c r="L16" s="13">
        <f t="shared" si="0"/>
        <v>300000</v>
      </c>
      <c r="M16" s="12" t="s">
        <v>425</v>
      </c>
    </row>
    <row r="17" spans="1:13" ht="75" customHeight="1">
      <c r="A17" s="11" t="s">
        <v>147</v>
      </c>
      <c r="B17" s="12" t="s">
        <v>426</v>
      </c>
      <c r="C17" s="11" t="s">
        <v>159</v>
      </c>
      <c r="D17" s="11" t="s">
        <v>159</v>
      </c>
      <c r="E17" s="11" t="s">
        <v>429</v>
      </c>
      <c r="F17" s="34" t="s">
        <v>6</v>
      </c>
      <c r="G17" s="140" t="s">
        <v>359</v>
      </c>
      <c r="H17" s="11">
        <v>2009</v>
      </c>
      <c r="I17" s="13"/>
      <c r="J17" s="13">
        <v>120000</v>
      </c>
      <c r="K17" s="13"/>
      <c r="L17" s="13">
        <f t="shared" si="0"/>
        <v>120000</v>
      </c>
      <c r="M17" s="12" t="s">
        <v>427</v>
      </c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485</v>
      </c>
      <c r="B4" s="51" t="s">
        <v>509</v>
      </c>
      <c r="F4" s="53"/>
      <c r="G4" s="55"/>
      <c r="H4" s="229"/>
      <c r="I4" s="56">
        <f>SUM(I12:I16)</f>
        <v>0</v>
      </c>
      <c r="J4" s="56">
        <f>SUM(J12:J16)</f>
        <v>42000</v>
      </c>
      <c r="K4" s="56">
        <f>SUM(K12:K16)</f>
        <v>30000</v>
      </c>
      <c r="L4" s="56">
        <f>SUM(L12:L16)</f>
        <v>72000</v>
      </c>
      <c r="M4" s="230" t="s">
        <v>596</v>
      </c>
    </row>
    <row r="5" spans="1:13" s="50" customFormat="1" ht="15" customHeight="1">
      <c r="A5" s="52"/>
      <c r="B5" s="52" t="s">
        <v>484</v>
      </c>
      <c r="E5" s="130"/>
      <c r="F5" s="131"/>
      <c r="G5" s="132"/>
      <c r="H5" s="254" t="s">
        <v>598</v>
      </c>
      <c r="I5" s="133">
        <f>SUMIF($G12:$G16,"=δ",I12:I16)</f>
        <v>0</v>
      </c>
      <c r="J5" s="133">
        <f>SUMIF($G12:$G16,"=δ",J12:J16)</f>
        <v>42000</v>
      </c>
      <c r="K5" s="133">
        <f>SUMIF($G12:$G16,"=δ",K12:K16)</f>
        <v>30000</v>
      </c>
      <c r="L5" s="133">
        <f>SUMIF($G12:$G16,"=δ",L12:L16)</f>
        <v>72000</v>
      </c>
      <c r="M5" s="132" t="s">
        <v>1</v>
      </c>
    </row>
    <row r="6" spans="1:13" s="50" customFormat="1" ht="15" customHeight="1">
      <c r="A6" s="52" t="s">
        <v>514</v>
      </c>
      <c r="B6" s="51" t="s">
        <v>513</v>
      </c>
      <c r="C6" s="52"/>
      <c r="D6" s="52"/>
      <c r="E6" s="151"/>
      <c r="F6" s="134"/>
      <c r="G6" s="132"/>
      <c r="H6" s="255"/>
      <c r="I6" s="133">
        <f>SUMIF($G12:$G16,"=μ",I12:I16)</f>
        <v>0</v>
      </c>
      <c r="J6" s="133">
        <f>SUMIF($G12:$G16,"=μ",J12:J16)</f>
        <v>0</v>
      </c>
      <c r="K6" s="133">
        <f>SUMIF($G12:$G16,"=μ",K12:K16)</f>
        <v>0</v>
      </c>
      <c r="L6" s="133">
        <f>SUMIF($G12:$G16,"=μ",L12:L16)</f>
        <v>0</v>
      </c>
      <c r="M6" s="132" t="s">
        <v>468</v>
      </c>
    </row>
    <row r="7" spans="3:13" s="50" customFormat="1" ht="15" customHeight="1">
      <c r="C7" s="52"/>
      <c r="D7" s="52"/>
      <c r="E7" s="151"/>
      <c r="F7" s="134"/>
      <c r="G7" s="132"/>
      <c r="H7" s="255"/>
      <c r="I7" s="133">
        <f>SUMIF($G12:$G16,"=ε",I12:I16)</f>
        <v>0</v>
      </c>
      <c r="J7" s="133">
        <f>SUMIF($G12:$G16,"=ε",J12:J16)</f>
        <v>0</v>
      </c>
      <c r="K7" s="133">
        <f>SUMIF($G12:$G16,"=ε",K12:K16)</f>
        <v>0</v>
      </c>
      <c r="L7" s="133">
        <f>SUMIF($G12:$G16,"=ε",L12:L16)</f>
        <v>0</v>
      </c>
      <c r="M7" s="132" t="s">
        <v>469</v>
      </c>
    </row>
    <row r="8" spans="1:13" s="50" customFormat="1" ht="15" customHeight="1">
      <c r="A8" s="51"/>
      <c r="B8" s="51"/>
      <c r="C8" s="52"/>
      <c r="D8" s="52"/>
      <c r="E8" s="151"/>
      <c r="F8" s="134"/>
      <c r="G8" s="132"/>
      <c r="H8" s="255"/>
      <c r="I8" s="133">
        <f>SUMIF($G12:$G16,"=α",I12:I16)</f>
        <v>0</v>
      </c>
      <c r="J8" s="133">
        <f>SUMIF($G12:$G16,"=α",J12:J16)</f>
        <v>0</v>
      </c>
      <c r="K8" s="133">
        <f>SUMIF($G12:$G16,"=α",K12:K16)</f>
        <v>0</v>
      </c>
      <c r="L8" s="133">
        <f>SUMIF($G12:$G16,"=α",L12:L16)</f>
        <v>0</v>
      </c>
      <c r="M8" s="132" t="s">
        <v>470</v>
      </c>
    </row>
    <row r="9" spans="1:13" s="50" customFormat="1" ht="15" customHeight="1">
      <c r="A9" s="231" t="s">
        <v>516</v>
      </c>
      <c r="B9" s="55" t="s">
        <v>616</v>
      </c>
      <c r="E9" s="135"/>
      <c r="F9" s="136"/>
      <c r="G9" s="137"/>
      <c r="H9" s="136"/>
      <c r="I9" s="138">
        <f>SUM(I5:I8)</f>
        <v>0</v>
      </c>
      <c r="J9" s="138">
        <f>SUM(J5:J8)</f>
        <v>42000</v>
      </c>
      <c r="K9" s="138">
        <f>SUM(K5:K8)</f>
        <v>30000</v>
      </c>
      <c r="L9" s="138">
        <f>SUM(L5:L8)</f>
        <v>72000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3" ht="49.5" customHeight="1">
      <c r="A12" s="11" t="s">
        <v>432</v>
      </c>
      <c r="B12" s="12" t="s">
        <v>422</v>
      </c>
      <c r="C12" s="11" t="s">
        <v>158</v>
      </c>
      <c r="D12" s="11" t="s">
        <v>423</v>
      </c>
      <c r="E12" s="21"/>
      <c r="F12" s="34" t="s">
        <v>1</v>
      </c>
      <c r="G12" s="140" t="s">
        <v>360</v>
      </c>
      <c r="H12" s="11" t="s">
        <v>7</v>
      </c>
      <c r="I12" s="13"/>
      <c r="J12" s="13">
        <v>10000</v>
      </c>
      <c r="K12" s="13">
        <v>10000</v>
      </c>
      <c r="L12" s="13">
        <f>SUM(I12:K12)</f>
        <v>20000</v>
      </c>
      <c r="M12" s="12" t="s">
        <v>433</v>
      </c>
    </row>
    <row r="13" spans="1:13" ht="99.75" customHeight="1">
      <c r="A13" s="11" t="s">
        <v>439</v>
      </c>
      <c r="B13" s="20" t="s">
        <v>428</v>
      </c>
      <c r="C13" s="11" t="s">
        <v>158</v>
      </c>
      <c r="D13" s="11" t="s">
        <v>2</v>
      </c>
      <c r="E13" s="11" t="s">
        <v>159</v>
      </c>
      <c r="F13" s="40" t="s">
        <v>1</v>
      </c>
      <c r="G13" s="154" t="s">
        <v>360</v>
      </c>
      <c r="H13" s="11">
        <v>2009</v>
      </c>
      <c r="I13" s="13"/>
      <c r="J13" s="13">
        <v>12000</v>
      </c>
      <c r="K13" s="13"/>
      <c r="L13" s="13">
        <f>SUM(I13:K13)</f>
        <v>12000</v>
      </c>
      <c r="M13" s="12"/>
    </row>
    <row r="14" spans="1:13" ht="75" customHeight="1">
      <c r="A14" s="11" t="s">
        <v>440</v>
      </c>
      <c r="B14" s="20" t="s">
        <v>430</v>
      </c>
      <c r="C14" s="11" t="s">
        <v>158</v>
      </c>
      <c r="D14" s="11" t="s">
        <v>2</v>
      </c>
      <c r="E14" s="11" t="s">
        <v>159</v>
      </c>
      <c r="F14" s="40" t="s">
        <v>1</v>
      </c>
      <c r="G14" s="154" t="s">
        <v>360</v>
      </c>
      <c r="H14" s="11" t="s">
        <v>7</v>
      </c>
      <c r="I14" s="13"/>
      <c r="J14" s="13">
        <v>20000</v>
      </c>
      <c r="K14" s="13">
        <v>20000</v>
      </c>
      <c r="L14" s="13">
        <f>SUM(I14:K14)</f>
        <v>40000</v>
      </c>
      <c r="M14" s="12"/>
    </row>
    <row r="15" spans="1:13" ht="75" customHeight="1">
      <c r="A15" s="11" t="s">
        <v>441</v>
      </c>
      <c r="B15" s="12" t="s">
        <v>442</v>
      </c>
      <c r="C15" s="11" t="s">
        <v>158</v>
      </c>
      <c r="D15" s="11" t="s">
        <v>2</v>
      </c>
      <c r="E15" s="21"/>
      <c r="F15" s="34"/>
      <c r="G15" s="140"/>
      <c r="H15" s="11" t="s">
        <v>7</v>
      </c>
      <c r="I15" s="13"/>
      <c r="J15" s="13"/>
      <c r="K15" s="13"/>
      <c r="L15" s="13"/>
      <c r="M15" s="12" t="s">
        <v>443</v>
      </c>
    </row>
    <row r="16" spans="1:13" ht="99.75" customHeight="1">
      <c r="A16" s="11" t="s">
        <v>444</v>
      </c>
      <c r="B16" s="12" t="s">
        <v>453</v>
      </c>
      <c r="C16" s="11" t="s">
        <v>158</v>
      </c>
      <c r="D16" s="11" t="s">
        <v>0</v>
      </c>
      <c r="E16" s="21"/>
      <c r="F16" s="34"/>
      <c r="G16" s="140"/>
      <c r="H16" s="11" t="s">
        <v>7</v>
      </c>
      <c r="I16" s="13"/>
      <c r="J16" s="13"/>
      <c r="K16" s="13"/>
      <c r="L16" s="13"/>
      <c r="M16" s="12" t="s">
        <v>506</v>
      </c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485</v>
      </c>
      <c r="B4" s="51" t="s">
        <v>509</v>
      </c>
      <c r="F4" s="53"/>
      <c r="G4" s="55"/>
      <c r="H4" s="229"/>
      <c r="I4" s="56">
        <f>SUM(I12:I19)</f>
        <v>350000</v>
      </c>
      <c r="J4" s="56">
        <f>SUM(J12:J19)</f>
        <v>1935000</v>
      </c>
      <c r="K4" s="56">
        <f>SUM(K12:K19)</f>
        <v>2665000</v>
      </c>
      <c r="L4" s="56">
        <f>SUM(L12:L19)</f>
        <v>4950000</v>
      </c>
      <c r="M4" s="230" t="s">
        <v>596</v>
      </c>
    </row>
    <row r="5" spans="1:13" s="50" customFormat="1" ht="15" customHeight="1">
      <c r="A5" s="52"/>
      <c r="B5" s="52" t="s">
        <v>484</v>
      </c>
      <c r="E5" s="130"/>
      <c r="F5" s="131"/>
      <c r="G5" s="132"/>
      <c r="H5" s="254" t="s">
        <v>598</v>
      </c>
      <c r="I5" s="133">
        <f>SUMIF($G12:$G19,"=δ",I12:I19)</f>
        <v>0</v>
      </c>
      <c r="J5" s="133">
        <f>SUMIF($G12:$G19,"=δ",J12:J19)</f>
        <v>0</v>
      </c>
      <c r="K5" s="133">
        <f>SUMIF($G12:$G19,"=δ",K12:K19)</f>
        <v>700000</v>
      </c>
      <c r="L5" s="133">
        <f>SUMIF($G12:$G19,"=δ",L12:L19)</f>
        <v>700000</v>
      </c>
      <c r="M5" s="132" t="s">
        <v>1</v>
      </c>
    </row>
    <row r="6" spans="1:13" s="50" customFormat="1" ht="15" customHeight="1">
      <c r="A6" s="52" t="s">
        <v>517</v>
      </c>
      <c r="B6" s="51" t="s">
        <v>518</v>
      </c>
      <c r="C6" s="52"/>
      <c r="D6" s="52"/>
      <c r="E6" s="151"/>
      <c r="F6" s="134"/>
      <c r="G6" s="132"/>
      <c r="H6" s="255"/>
      <c r="I6" s="133">
        <f>SUMIF($G12:$G19,"=μ",I12:I19)</f>
        <v>0</v>
      </c>
      <c r="J6" s="133">
        <f>SUMIF($G12:$G19,"=μ",J12:J19)</f>
        <v>0</v>
      </c>
      <c r="K6" s="133">
        <f>SUMIF($G12:$G19,"=μ",K12:K19)</f>
        <v>0</v>
      </c>
      <c r="L6" s="133">
        <f>SUMIF($G12:$G19,"=μ",L12:L19)</f>
        <v>0</v>
      </c>
      <c r="M6" s="132" t="s">
        <v>468</v>
      </c>
    </row>
    <row r="7" spans="3:13" s="50" customFormat="1" ht="15" customHeight="1">
      <c r="C7" s="52"/>
      <c r="D7" s="52"/>
      <c r="E7" s="151"/>
      <c r="F7" s="134"/>
      <c r="G7" s="132"/>
      <c r="H7" s="255"/>
      <c r="I7" s="133">
        <f>SUMIF($G12:$G19,"=ε",I12:I19)</f>
        <v>0</v>
      </c>
      <c r="J7" s="133">
        <f>SUMIF($G12:$G19,"=ε",J12:J19)</f>
        <v>0</v>
      </c>
      <c r="K7" s="133">
        <f>SUMIF($G12:$G19,"=ε",K12:K19)</f>
        <v>0</v>
      </c>
      <c r="L7" s="133">
        <f>SUMIF($G12:$G19,"=ε",L12:L19)</f>
        <v>0</v>
      </c>
      <c r="M7" s="132" t="s">
        <v>469</v>
      </c>
    </row>
    <row r="8" spans="1:13" s="50" customFormat="1" ht="15" customHeight="1">
      <c r="A8" s="51"/>
      <c r="B8" s="51"/>
      <c r="C8" s="52"/>
      <c r="D8" s="52"/>
      <c r="E8" s="151"/>
      <c r="F8" s="134"/>
      <c r="G8" s="132"/>
      <c r="H8" s="255"/>
      <c r="I8" s="133">
        <f>SUMIF($G12:$G19,"=α",I12:I19)</f>
        <v>350000</v>
      </c>
      <c r="J8" s="133">
        <f>SUMIF($G12:$G19,"=α",J12:J19)</f>
        <v>1935000</v>
      </c>
      <c r="K8" s="133">
        <f>SUMIF($G12:$G19,"=α",K12:K19)</f>
        <v>1965000</v>
      </c>
      <c r="L8" s="133">
        <f>SUMIF($G12:$G19,"=α",L12:L19)</f>
        <v>4250000</v>
      </c>
      <c r="M8" s="132" t="s">
        <v>470</v>
      </c>
    </row>
    <row r="9" spans="1:13" s="50" customFormat="1" ht="15" customHeight="1">
      <c r="A9" s="231" t="s">
        <v>519</v>
      </c>
      <c r="B9" s="55" t="s">
        <v>617</v>
      </c>
      <c r="E9" s="135"/>
      <c r="F9" s="136"/>
      <c r="G9" s="137"/>
      <c r="H9" s="136"/>
      <c r="I9" s="138">
        <f>SUM(I5:I8)</f>
        <v>350000</v>
      </c>
      <c r="J9" s="138">
        <f>SUM(J5:J8)</f>
        <v>1935000</v>
      </c>
      <c r="K9" s="138">
        <f>SUM(K5:K8)</f>
        <v>2665000</v>
      </c>
      <c r="L9" s="138">
        <f>SUM(L5:L8)</f>
        <v>4950000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33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3" ht="49.5" customHeight="1">
      <c r="A12" s="11" t="s">
        <v>148</v>
      </c>
      <c r="B12" s="20" t="s">
        <v>194</v>
      </c>
      <c r="C12" s="11" t="s">
        <v>159</v>
      </c>
      <c r="D12" s="11" t="s">
        <v>159</v>
      </c>
      <c r="E12" s="11"/>
      <c r="F12" s="34" t="s">
        <v>445</v>
      </c>
      <c r="G12" s="140" t="s">
        <v>359</v>
      </c>
      <c r="H12" s="11" t="s">
        <v>8</v>
      </c>
      <c r="I12" s="13">
        <v>150000</v>
      </c>
      <c r="J12" s="13">
        <v>250000</v>
      </c>
      <c r="K12" s="13">
        <v>280000</v>
      </c>
      <c r="L12" s="13">
        <f>SUM(I12:K12)</f>
        <v>680000</v>
      </c>
      <c r="M12" s="12" t="s">
        <v>446</v>
      </c>
    </row>
    <row r="13" spans="1:13" ht="49.5" customHeight="1">
      <c r="A13" s="109" t="s">
        <v>149</v>
      </c>
      <c r="B13" s="110" t="s">
        <v>452</v>
      </c>
      <c r="C13" s="109" t="s">
        <v>159</v>
      </c>
      <c r="D13" s="109" t="s">
        <v>159</v>
      </c>
      <c r="E13" s="220" t="s">
        <v>229</v>
      </c>
      <c r="F13" s="111" t="s">
        <v>229</v>
      </c>
      <c r="G13" s="141" t="s">
        <v>359</v>
      </c>
      <c r="H13" s="109" t="s">
        <v>8</v>
      </c>
      <c r="I13" s="112">
        <v>200000</v>
      </c>
      <c r="J13" s="112">
        <v>1685000</v>
      </c>
      <c r="K13" s="112">
        <v>1685000</v>
      </c>
      <c r="L13" s="112">
        <f>SUM(I13:K13)</f>
        <v>3570000</v>
      </c>
      <c r="M13" s="110"/>
    </row>
    <row r="14" spans="1:13" s="8" customFormat="1" ht="24.75" customHeight="1">
      <c r="A14" s="113" t="s">
        <v>55</v>
      </c>
      <c r="B14" s="114" t="s">
        <v>447</v>
      </c>
      <c r="C14" s="113"/>
      <c r="D14" s="113"/>
      <c r="E14" s="193"/>
      <c r="F14" s="115"/>
      <c r="G14" s="142"/>
      <c r="H14" s="113"/>
      <c r="I14" s="116"/>
      <c r="J14" s="116"/>
      <c r="K14" s="116"/>
      <c r="L14" s="116"/>
      <c r="M14" s="114"/>
    </row>
    <row r="15" spans="1:13" s="8" customFormat="1" ht="24.75" customHeight="1">
      <c r="A15" s="113" t="s">
        <v>56</v>
      </c>
      <c r="B15" s="114" t="s">
        <v>448</v>
      </c>
      <c r="C15" s="113"/>
      <c r="D15" s="113"/>
      <c r="E15" s="193"/>
      <c r="F15" s="115"/>
      <c r="G15" s="142"/>
      <c r="H15" s="113"/>
      <c r="I15" s="116"/>
      <c r="J15" s="116"/>
      <c r="K15" s="116"/>
      <c r="L15" s="116"/>
      <c r="M15" s="114"/>
    </row>
    <row r="16" spans="1:13" s="8" customFormat="1" ht="24.75" customHeight="1">
      <c r="A16" s="113" t="s">
        <v>57</v>
      </c>
      <c r="B16" s="114" t="s">
        <v>449</v>
      </c>
      <c r="C16" s="113"/>
      <c r="D16" s="113"/>
      <c r="E16" s="193"/>
      <c r="F16" s="115"/>
      <c r="G16" s="142"/>
      <c r="H16" s="113"/>
      <c r="I16" s="116"/>
      <c r="J16" s="116"/>
      <c r="K16" s="116"/>
      <c r="L16" s="116"/>
      <c r="M16" s="114"/>
    </row>
    <row r="17" spans="1:13" s="8" customFormat="1" ht="24.75" customHeight="1">
      <c r="A17" s="113" t="s">
        <v>58</v>
      </c>
      <c r="B17" s="114" t="s">
        <v>450</v>
      </c>
      <c r="C17" s="113"/>
      <c r="D17" s="113"/>
      <c r="E17" s="193"/>
      <c r="F17" s="115"/>
      <c r="G17" s="142"/>
      <c r="H17" s="113"/>
      <c r="I17" s="116"/>
      <c r="J17" s="116"/>
      <c r="K17" s="116"/>
      <c r="L17" s="116"/>
      <c r="M17" s="114"/>
    </row>
    <row r="18" spans="1:13" s="8" customFormat="1" ht="24.75" customHeight="1">
      <c r="A18" s="118" t="s">
        <v>59</v>
      </c>
      <c r="B18" s="119" t="s">
        <v>451</v>
      </c>
      <c r="C18" s="118"/>
      <c r="D18" s="118"/>
      <c r="E18" s="123"/>
      <c r="F18" s="120"/>
      <c r="G18" s="143"/>
      <c r="H18" s="118"/>
      <c r="I18" s="121"/>
      <c r="J18" s="121"/>
      <c r="K18" s="121"/>
      <c r="L18" s="121"/>
      <c r="M18" s="119"/>
    </row>
    <row r="19" spans="1:13" ht="49.5" customHeight="1">
      <c r="A19" s="11" t="s">
        <v>150</v>
      </c>
      <c r="B19" s="12" t="s">
        <v>195</v>
      </c>
      <c r="C19" s="11" t="s">
        <v>159</v>
      </c>
      <c r="D19" s="11" t="s">
        <v>159</v>
      </c>
      <c r="E19" s="11"/>
      <c r="F19" s="34" t="s">
        <v>311</v>
      </c>
      <c r="G19" s="140" t="s">
        <v>360</v>
      </c>
      <c r="H19" s="11">
        <v>2010</v>
      </c>
      <c r="I19" s="13"/>
      <c r="J19" s="13"/>
      <c r="K19" s="13">
        <v>700000</v>
      </c>
      <c r="L19" s="13">
        <f>SUM(I19:K19)</f>
        <v>700000</v>
      </c>
      <c r="M19" s="12"/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4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485</v>
      </c>
      <c r="B4" s="51" t="s">
        <v>509</v>
      </c>
      <c r="F4" s="53"/>
      <c r="G4" s="55"/>
      <c r="H4" s="229"/>
      <c r="I4" s="56">
        <f>SUM(I12:I14)</f>
        <v>0</v>
      </c>
      <c r="J4" s="56">
        <f>SUM(J12:J14)</f>
        <v>0</v>
      </c>
      <c r="K4" s="56">
        <f>SUM(K12:K14)</f>
        <v>0</v>
      </c>
      <c r="L4" s="56">
        <f>SUM(L12:L14)</f>
        <v>0</v>
      </c>
      <c r="M4" s="230" t="s">
        <v>596</v>
      </c>
    </row>
    <row r="5" spans="1:13" s="50" customFormat="1" ht="15" customHeight="1">
      <c r="A5" s="52"/>
      <c r="B5" s="52" t="s">
        <v>484</v>
      </c>
      <c r="E5" s="130"/>
      <c r="F5" s="131"/>
      <c r="G5" s="132"/>
      <c r="H5" s="254" t="s">
        <v>598</v>
      </c>
      <c r="I5" s="133">
        <f>SUMIF($G12:$G14,"=δ",I12:I14)</f>
        <v>0</v>
      </c>
      <c r="J5" s="133">
        <f>SUMIF($G12:$G14,"=δ",J12:J14)</f>
        <v>0</v>
      </c>
      <c r="K5" s="133">
        <f>SUMIF($G12:$G14,"=δ",K12:K14)</f>
        <v>0</v>
      </c>
      <c r="L5" s="133">
        <f>SUMIF($G12:$G14,"=δ",L12:L14)</f>
        <v>0</v>
      </c>
      <c r="M5" s="132" t="s">
        <v>1</v>
      </c>
    </row>
    <row r="6" spans="1:13" s="50" customFormat="1" ht="15" customHeight="1">
      <c r="A6" s="52" t="s">
        <v>517</v>
      </c>
      <c r="B6" s="51" t="s">
        <v>518</v>
      </c>
      <c r="C6" s="52"/>
      <c r="D6" s="52"/>
      <c r="E6" s="151"/>
      <c r="F6" s="134"/>
      <c r="G6" s="132"/>
      <c r="H6" s="255"/>
      <c r="I6" s="133">
        <f>SUMIF($G12:$G14,"=μ",I12:I14)</f>
        <v>0</v>
      </c>
      <c r="J6" s="133">
        <f>SUMIF($G12:$G14,"=μ",J12:J14)</f>
        <v>0</v>
      </c>
      <c r="K6" s="133">
        <f>SUMIF($G12:$G14,"=μ",K12:K14)</f>
        <v>0</v>
      </c>
      <c r="L6" s="133">
        <f>SUMIF($G12:$G14,"=μ",L12:L14)</f>
        <v>0</v>
      </c>
      <c r="M6" s="132" t="s">
        <v>468</v>
      </c>
    </row>
    <row r="7" spans="3:13" s="50" customFormat="1" ht="15" customHeight="1">
      <c r="C7" s="52"/>
      <c r="D7" s="52"/>
      <c r="E7" s="151"/>
      <c r="F7" s="134"/>
      <c r="G7" s="132"/>
      <c r="H7" s="255"/>
      <c r="I7" s="133">
        <f>SUMIF($G12:$G14,"=ε",I12:I14)</f>
        <v>0</v>
      </c>
      <c r="J7" s="133">
        <f>SUMIF($G12:$G14,"=ε",J12:J14)</f>
        <v>0</v>
      </c>
      <c r="K7" s="133">
        <f>SUMIF($G12:$G14,"=ε",K12:K14)</f>
        <v>0</v>
      </c>
      <c r="L7" s="133">
        <f>SUMIF($G12:$G14,"=ε",L12:L14)</f>
        <v>0</v>
      </c>
      <c r="M7" s="132" t="s">
        <v>469</v>
      </c>
    </row>
    <row r="8" spans="1:13" s="50" customFormat="1" ht="15" customHeight="1">
      <c r="A8" s="51"/>
      <c r="B8" s="51"/>
      <c r="C8" s="52"/>
      <c r="D8" s="52"/>
      <c r="E8" s="151"/>
      <c r="F8" s="134"/>
      <c r="G8" s="132"/>
      <c r="H8" s="255"/>
      <c r="I8" s="133">
        <f>SUMIF($G12:$G14,"=α",I12:I14)</f>
        <v>0</v>
      </c>
      <c r="J8" s="133">
        <f>SUMIF($G12:$G14,"=α",J12:J14)</f>
        <v>0</v>
      </c>
      <c r="K8" s="133">
        <f>SUMIF($G12:$G14,"=α",K12:K14)</f>
        <v>0</v>
      </c>
      <c r="L8" s="133">
        <f>SUMIF($G12:$G14,"=α",L12:L14)</f>
        <v>0</v>
      </c>
      <c r="M8" s="132" t="s">
        <v>470</v>
      </c>
    </row>
    <row r="9" spans="1:13" s="50" customFormat="1" ht="15" customHeight="1">
      <c r="A9" s="231" t="s">
        <v>520</v>
      </c>
      <c r="B9" s="55" t="s">
        <v>618</v>
      </c>
      <c r="E9" s="135"/>
      <c r="F9" s="136"/>
      <c r="G9" s="137"/>
      <c r="H9" s="136"/>
      <c r="I9" s="138">
        <f>SUM(I5:I8)</f>
        <v>0</v>
      </c>
      <c r="J9" s="138">
        <f>SUM(J5:J8)</f>
        <v>0</v>
      </c>
      <c r="K9" s="138">
        <f>SUM(K5:K8)</f>
        <v>0</v>
      </c>
      <c r="L9" s="138">
        <f>SUM(L5:L8)</f>
        <v>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3" ht="49.5" customHeight="1">
      <c r="A12" s="11" t="s">
        <v>151</v>
      </c>
      <c r="B12" s="12" t="s">
        <v>454</v>
      </c>
      <c r="C12" s="11" t="s">
        <v>159</v>
      </c>
      <c r="D12" s="11" t="s">
        <v>159</v>
      </c>
      <c r="E12" s="21"/>
      <c r="F12" s="34"/>
      <c r="G12" s="140"/>
      <c r="H12" s="11">
        <v>2009</v>
      </c>
      <c r="I12" s="13"/>
      <c r="J12" s="13"/>
      <c r="K12" s="13"/>
      <c r="L12" s="13"/>
      <c r="M12" s="12" t="s">
        <v>313</v>
      </c>
    </row>
    <row r="13" spans="1:13" ht="75" customHeight="1">
      <c r="A13" s="11" t="s">
        <v>152</v>
      </c>
      <c r="B13" s="12" t="s">
        <v>268</v>
      </c>
      <c r="C13" s="11" t="s">
        <v>158</v>
      </c>
      <c r="D13" s="31" t="s">
        <v>196</v>
      </c>
      <c r="E13" s="21"/>
      <c r="F13" s="34"/>
      <c r="G13" s="140"/>
      <c r="H13" s="11" t="s">
        <v>8</v>
      </c>
      <c r="I13" s="25"/>
      <c r="J13" s="25"/>
      <c r="K13" s="25"/>
      <c r="L13" s="25"/>
      <c r="M13" s="12" t="s">
        <v>443</v>
      </c>
    </row>
    <row r="14" spans="1:13" ht="75" customHeight="1">
      <c r="A14" s="11" t="s">
        <v>153</v>
      </c>
      <c r="B14" s="20" t="s">
        <v>269</v>
      </c>
      <c r="C14" s="11" t="s">
        <v>158</v>
      </c>
      <c r="D14" s="31" t="s">
        <v>196</v>
      </c>
      <c r="E14" s="21"/>
      <c r="F14" s="34"/>
      <c r="G14" s="140"/>
      <c r="H14" s="11" t="s">
        <v>8</v>
      </c>
      <c r="I14" s="25"/>
      <c r="J14" s="25"/>
      <c r="K14" s="25"/>
      <c r="L14" s="25"/>
      <c r="M14" s="12" t="s">
        <v>443</v>
      </c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521</v>
      </c>
      <c r="B4" s="51" t="s">
        <v>522</v>
      </c>
      <c r="F4" s="53"/>
      <c r="G4" s="55"/>
      <c r="H4" s="229"/>
      <c r="I4" s="56">
        <f>SUM(I12:I19)</f>
        <v>0</v>
      </c>
      <c r="J4" s="56">
        <f>SUM(J12:J19)</f>
        <v>50000</v>
      </c>
      <c r="K4" s="56">
        <f>SUM(K12:K19)</f>
        <v>0</v>
      </c>
      <c r="L4" s="56">
        <f>SUM(L12:L19)</f>
        <v>50000</v>
      </c>
      <c r="M4" s="230" t="s">
        <v>596</v>
      </c>
    </row>
    <row r="5" spans="1:13" s="50" customFormat="1" ht="15" customHeight="1">
      <c r="A5" s="52" t="s">
        <v>523</v>
      </c>
      <c r="B5" s="51" t="s">
        <v>525</v>
      </c>
      <c r="C5" s="52"/>
      <c r="D5" s="52"/>
      <c r="E5" s="130"/>
      <c r="F5" s="131"/>
      <c r="G5" s="132"/>
      <c r="H5" s="254" t="s">
        <v>598</v>
      </c>
      <c r="I5" s="133">
        <f>SUMIF($G12:$G19,"=δ",I12:I19)</f>
        <v>0</v>
      </c>
      <c r="J5" s="133">
        <f>SUMIF($G12:$G19,"=δ",J12:J19)</f>
        <v>50000</v>
      </c>
      <c r="K5" s="133">
        <f>SUMIF($G12:$G19,"=δ",K12:K19)</f>
        <v>0</v>
      </c>
      <c r="L5" s="133">
        <f>SUMIF($G12:$G19,"=δ",L12:L19)</f>
        <v>50000</v>
      </c>
      <c r="M5" s="132" t="s">
        <v>1</v>
      </c>
    </row>
    <row r="6" spans="3:13" s="50" customFormat="1" ht="15" customHeight="1">
      <c r="C6" s="52"/>
      <c r="D6" s="52"/>
      <c r="E6" s="151"/>
      <c r="F6" s="134"/>
      <c r="G6" s="132"/>
      <c r="H6" s="255"/>
      <c r="I6" s="133">
        <f>SUMIF($G12:$G19,"=μ",I12:I19)</f>
        <v>0</v>
      </c>
      <c r="J6" s="133">
        <f>SUMIF($G12:$G19,"=μ",J12:J19)</f>
        <v>0</v>
      </c>
      <c r="K6" s="133">
        <f>SUMIF($G12:$G19,"=μ",K12:K19)</f>
        <v>0</v>
      </c>
      <c r="L6" s="133">
        <f>SUMIF($G12:$G19,"=μ",L12:L19)</f>
        <v>0</v>
      </c>
      <c r="M6" s="132" t="s">
        <v>468</v>
      </c>
    </row>
    <row r="7" spans="1:13" s="50" customFormat="1" ht="15" customHeight="1">
      <c r="A7" s="52"/>
      <c r="B7" s="52"/>
      <c r="C7" s="52"/>
      <c r="D7" s="52"/>
      <c r="E7" s="151"/>
      <c r="F7" s="134"/>
      <c r="G7" s="132"/>
      <c r="H7" s="255"/>
      <c r="I7" s="133">
        <f>SUMIF($G12:$G19,"=ε",I12:I19)</f>
        <v>0</v>
      </c>
      <c r="J7" s="133">
        <f>SUMIF($G12:$G19,"=ε",J12:J19)</f>
        <v>0</v>
      </c>
      <c r="K7" s="133">
        <f>SUMIF($G12:$G19,"=ε",K12:K19)</f>
        <v>0</v>
      </c>
      <c r="L7" s="133">
        <f>SUMIF($G12:$G19,"=ε",L12:L19)</f>
        <v>0</v>
      </c>
      <c r="M7" s="132" t="s">
        <v>469</v>
      </c>
    </row>
    <row r="8" spans="3:13" s="50" customFormat="1" ht="15" customHeight="1">
      <c r="C8" s="52"/>
      <c r="D8" s="52"/>
      <c r="E8" s="151"/>
      <c r="F8" s="134"/>
      <c r="G8" s="132"/>
      <c r="H8" s="255"/>
      <c r="I8" s="133">
        <f>SUMIF($G12:$G19,"=α",I12:I19)</f>
        <v>0</v>
      </c>
      <c r="J8" s="133">
        <f>SUMIF($G12:$G19,"=α",J12:J19)</f>
        <v>0</v>
      </c>
      <c r="K8" s="133">
        <f>SUMIF($G12:$G19,"=α",K12:K19)</f>
        <v>0</v>
      </c>
      <c r="L8" s="133">
        <f>SUMIF($G12:$G19,"=α",L12:L19)</f>
        <v>0</v>
      </c>
      <c r="M8" s="132" t="s">
        <v>470</v>
      </c>
    </row>
    <row r="9" spans="1:13" s="50" customFormat="1" ht="15" customHeight="1">
      <c r="A9" s="231" t="s">
        <v>524</v>
      </c>
      <c r="B9" s="55" t="s">
        <v>603</v>
      </c>
      <c r="C9" s="52"/>
      <c r="D9" s="52"/>
      <c r="E9" s="135"/>
      <c r="F9" s="136"/>
      <c r="G9" s="137"/>
      <c r="H9" s="136"/>
      <c r="I9" s="138">
        <f>SUM(I5:I8)</f>
        <v>0</v>
      </c>
      <c r="J9" s="138">
        <f>SUM(J5:J8)</f>
        <v>50000</v>
      </c>
      <c r="K9" s="138">
        <f>SUM(K5:K8)</f>
        <v>0</v>
      </c>
      <c r="L9" s="138">
        <f>SUM(L5:L8)</f>
        <v>50000</v>
      </c>
      <c r="M9" s="137" t="s">
        <v>597</v>
      </c>
    </row>
    <row r="10" spans="1:13" s="50" customFormat="1" ht="15" customHeight="1">
      <c r="A10" s="51"/>
      <c r="B10" s="51"/>
      <c r="C10" s="52"/>
      <c r="D10" s="52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3" ht="49.5" customHeight="1">
      <c r="A12" s="11" t="s">
        <v>270</v>
      </c>
      <c r="B12" s="12" t="s">
        <v>271</v>
      </c>
      <c r="C12" s="11" t="s">
        <v>158</v>
      </c>
      <c r="D12" s="11" t="s">
        <v>158</v>
      </c>
      <c r="E12" s="21"/>
      <c r="F12" s="37"/>
      <c r="G12" s="156"/>
      <c r="H12" s="11">
        <v>2008</v>
      </c>
      <c r="I12" s="13"/>
      <c r="J12" s="13"/>
      <c r="K12" s="13"/>
      <c r="L12" s="13"/>
      <c r="M12" s="12" t="s">
        <v>177</v>
      </c>
    </row>
    <row r="13" spans="1:13" ht="75" customHeight="1">
      <c r="A13" s="11" t="s">
        <v>272</v>
      </c>
      <c r="B13" s="12" t="s">
        <v>455</v>
      </c>
      <c r="C13" s="11" t="s">
        <v>158</v>
      </c>
      <c r="D13" s="11" t="s">
        <v>158</v>
      </c>
      <c r="E13" s="21"/>
      <c r="F13" s="37"/>
      <c r="G13" s="156"/>
      <c r="H13" s="11" t="s">
        <v>7</v>
      </c>
      <c r="I13" s="13"/>
      <c r="J13" s="13"/>
      <c r="K13" s="13"/>
      <c r="L13" s="13"/>
      <c r="M13" s="12" t="s">
        <v>315</v>
      </c>
    </row>
    <row r="14" spans="1:13" ht="49.5" customHeight="1">
      <c r="A14" s="109" t="s">
        <v>273</v>
      </c>
      <c r="B14" s="110" t="s">
        <v>357</v>
      </c>
      <c r="C14" s="109" t="s">
        <v>158</v>
      </c>
      <c r="D14" s="109" t="s">
        <v>158</v>
      </c>
      <c r="E14" s="109" t="s">
        <v>159</v>
      </c>
      <c r="F14" s="221"/>
      <c r="G14" s="222"/>
      <c r="H14" s="109" t="s">
        <v>7</v>
      </c>
      <c r="I14" s="112"/>
      <c r="J14" s="112"/>
      <c r="K14" s="112"/>
      <c r="L14" s="112"/>
      <c r="M14" s="110"/>
    </row>
    <row r="15" spans="1:13" s="8" customFormat="1" ht="39.75" customHeight="1">
      <c r="A15" s="113" t="s">
        <v>55</v>
      </c>
      <c r="B15" s="114" t="s">
        <v>353</v>
      </c>
      <c r="C15" s="113"/>
      <c r="D15" s="113" t="s">
        <v>159</v>
      </c>
      <c r="E15" s="193"/>
      <c r="F15" s="223"/>
      <c r="G15" s="224"/>
      <c r="H15" s="113"/>
      <c r="I15" s="116"/>
      <c r="J15" s="116"/>
      <c r="K15" s="116"/>
      <c r="L15" s="116"/>
      <c r="M15" s="114" t="s">
        <v>355</v>
      </c>
    </row>
    <row r="16" spans="1:13" s="8" customFormat="1" ht="39.75" customHeight="1">
      <c r="A16" s="118" t="s">
        <v>56</v>
      </c>
      <c r="B16" s="119" t="s">
        <v>354</v>
      </c>
      <c r="C16" s="118"/>
      <c r="D16" s="118" t="s">
        <v>158</v>
      </c>
      <c r="E16" s="123"/>
      <c r="F16" s="225"/>
      <c r="G16" s="226"/>
      <c r="H16" s="118"/>
      <c r="I16" s="121"/>
      <c r="J16" s="121"/>
      <c r="K16" s="121"/>
      <c r="L16" s="121"/>
      <c r="M16" s="119" t="s">
        <v>356</v>
      </c>
    </row>
    <row r="17" spans="1:13" ht="49.5" customHeight="1">
      <c r="A17" s="109" t="s">
        <v>274</v>
      </c>
      <c r="B17" s="110" t="s">
        <v>275</v>
      </c>
      <c r="C17" s="109" t="s">
        <v>158</v>
      </c>
      <c r="D17" s="109" t="s">
        <v>159</v>
      </c>
      <c r="E17" s="220"/>
      <c r="F17" s="221" t="s">
        <v>1</v>
      </c>
      <c r="G17" s="222" t="s">
        <v>360</v>
      </c>
      <c r="H17" s="109">
        <v>2009</v>
      </c>
      <c r="I17" s="112"/>
      <c r="J17" s="112">
        <v>50000</v>
      </c>
      <c r="K17" s="112"/>
      <c r="L17" s="112">
        <f>SUM(I17:K17)</f>
        <v>50000</v>
      </c>
      <c r="M17" s="110"/>
    </row>
    <row r="18" spans="1:13" s="8" customFormat="1" ht="24.75" customHeight="1">
      <c r="A18" s="113" t="s">
        <v>55</v>
      </c>
      <c r="B18" s="114" t="s">
        <v>316</v>
      </c>
      <c r="C18" s="113"/>
      <c r="D18" s="113"/>
      <c r="E18" s="193"/>
      <c r="F18" s="223"/>
      <c r="G18" s="227"/>
      <c r="H18" s="113"/>
      <c r="I18" s="116"/>
      <c r="J18" s="116"/>
      <c r="K18" s="116"/>
      <c r="L18" s="116"/>
      <c r="M18" s="117"/>
    </row>
    <row r="19" spans="1:13" s="8" customFormat="1" ht="24.75" customHeight="1">
      <c r="A19" s="118" t="s">
        <v>56</v>
      </c>
      <c r="B19" s="119" t="s">
        <v>317</v>
      </c>
      <c r="C19" s="118"/>
      <c r="D19" s="118"/>
      <c r="E19" s="123"/>
      <c r="F19" s="225"/>
      <c r="G19" s="228"/>
      <c r="H19" s="118"/>
      <c r="I19" s="121"/>
      <c r="J19" s="121"/>
      <c r="K19" s="121"/>
      <c r="L19" s="121"/>
      <c r="M19" s="122"/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521</v>
      </c>
      <c r="B4" s="51" t="s">
        <v>522</v>
      </c>
      <c r="F4" s="53"/>
      <c r="G4" s="55"/>
      <c r="H4" s="229"/>
      <c r="I4" s="56">
        <f>SUM(I12:I16)</f>
        <v>0</v>
      </c>
      <c r="J4" s="56">
        <f>SUM(J12:J16)</f>
        <v>20000</v>
      </c>
      <c r="K4" s="56">
        <f>SUM(K12:K16)</f>
        <v>0</v>
      </c>
      <c r="L4" s="56">
        <f>SUM(L12:L16)</f>
        <v>20000</v>
      </c>
      <c r="M4" s="230" t="s">
        <v>596</v>
      </c>
    </row>
    <row r="5" spans="1:13" s="50" customFormat="1" ht="15" customHeight="1">
      <c r="A5" s="52" t="s">
        <v>523</v>
      </c>
      <c r="B5" s="51" t="s">
        <v>525</v>
      </c>
      <c r="C5" s="52"/>
      <c r="D5" s="52"/>
      <c r="E5" s="130"/>
      <c r="F5" s="131"/>
      <c r="G5" s="132"/>
      <c r="H5" s="254" t="s">
        <v>598</v>
      </c>
      <c r="I5" s="133">
        <f>SUMIF($G12:$G16,"=δ",I12:I16)</f>
        <v>0</v>
      </c>
      <c r="J5" s="133">
        <f>SUMIF($G12:$G16,"=δ",J12:J16)</f>
        <v>20000</v>
      </c>
      <c r="K5" s="133">
        <f>SUMIF($G12:$G16,"=δ",K12:K16)</f>
        <v>0</v>
      </c>
      <c r="L5" s="133">
        <f>SUMIF($G12:$G16,"=δ",L12:L16)</f>
        <v>20000</v>
      </c>
      <c r="M5" s="132" t="s">
        <v>1</v>
      </c>
    </row>
    <row r="6" spans="3:13" s="50" customFormat="1" ht="15" customHeight="1">
      <c r="C6" s="52"/>
      <c r="D6" s="52"/>
      <c r="E6" s="151"/>
      <c r="F6" s="134"/>
      <c r="G6" s="132"/>
      <c r="H6" s="255"/>
      <c r="I6" s="133">
        <f>SUMIF($G12:$G16,"=μ",I12:I16)</f>
        <v>0</v>
      </c>
      <c r="J6" s="133">
        <f>SUMIF($G12:$G16,"=μ",J12:J16)</f>
        <v>0</v>
      </c>
      <c r="K6" s="133">
        <f>SUMIF($G12:$G16,"=μ",K12:K16)</f>
        <v>0</v>
      </c>
      <c r="L6" s="133">
        <f>SUMIF($G12:$G16,"=μ",L12:L16)</f>
        <v>0</v>
      </c>
      <c r="M6" s="132" t="s">
        <v>468</v>
      </c>
    </row>
    <row r="7" spans="1:13" s="50" customFormat="1" ht="15" customHeight="1">
      <c r="A7" s="52"/>
      <c r="B7" s="51"/>
      <c r="C7" s="52"/>
      <c r="D7" s="52"/>
      <c r="E7" s="151"/>
      <c r="F7" s="134"/>
      <c r="G7" s="132"/>
      <c r="H7" s="255"/>
      <c r="I7" s="133">
        <f>SUMIF($G12:$G16,"=ε",I12:I16)</f>
        <v>0</v>
      </c>
      <c r="J7" s="133">
        <f>SUMIF($G12:$G16,"=ε",J12:J16)</f>
        <v>0</v>
      </c>
      <c r="K7" s="133">
        <f>SUMIF($G12:$G16,"=ε",K12:K16)</f>
        <v>0</v>
      </c>
      <c r="L7" s="133">
        <f>SUMIF($G12:$G16,"=ε",L12:L16)</f>
        <v>0</v>
      </c>
      <c r="M7" s="132" t="s">
        <v>469</v>
      </c>
    </row>
    <row r="8" spans="3:13" s="50" customFormat="1" ht="15" customHeight="1">
      <c r="C8" s="52"/>
      <c r="D8" s="52"/>
      <c r="E8" s="151"/>
      <c r="F8" s="134"/>
      <c r="G8" s="132"/>
      <c r="H8" s="255"/>
      <c r="I8" s="133">
        <f>SUMIF($G12:$G16,"=α",I12:I16)</f>
        <v>0</v>
      </c>
      <c r="J8" s="133">
        <f>SUMIF($G12:$G16,"=α",J12:J16)</f>
        <v>0</v>
      </c>
      <c r="K8" s="133">
        <f>SUMIF($G12:$G16,"=α",K12:K16)</f>
        <v>0</v>
      </c>
      <c r="L8" s="133">
        <f>SUMIF($G12:$G16,"=α",L12:L16)</f>
        <v>0</v>
      </c>
      <c r="M8" s="132" t="s">
        <v>470</v>
      </c>
    </row>
    <row r="9" spans="1:13" s="50" customFormat="1" ht="15" customHeight="1">
      <c r="A9" s="231" t="s">
        <v>526</v>
      </c>
      <c r="B9" s="55" t="s">
        <v>604</v>
      </c>
      <c r="C9" s="52"/>
      <c r="D9" s="52"/>
      <c r="E9" s="135"/>
      <c r="F9" s="136"/>
      <c r="G9" s="137"/>
      <c r="H9" s="136"/>
      <c r="I9" s="138">
        <f>SUM(I5:I8)</f>
        <v>0</v>
      </c>
      <c r="J9" s="138">
        <f>SUM(J5:J8)</f>
        <v>20000</v>
      </c>
      <c r="K9" s="138">
        <f>SUM(K5:K8)</f>
        <v>0</v>
      </c>
      <c r="L9" s="138">
        <f>SUM(L5:L8)</f>
        <v>20000</v>
      </c>
      <c r="M9" s="137" t="s">
        <v>597</v>
      </c>
    </row>
    <row r="10" spans="1:13" s="50" customFormat="1" ht="15" customHeight="1">
      <c r="A10" s="51"/>
      <c r="B10" s="51"/>
      <c r="C10" s="52"/>
      <c r="D10" s="52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3" ht="49.5" customHeight="1">
      <c r="A12" s="11" t="s">
        <v>276</v>
      </c>
      <c r="B12" s="12" t="s">
        <v>277</v>
      </c>
      <c r="C12" s="11" t="s">
        <v>158</v>
      </c>
      <c r="D12" s="11" t="s">
        <v>158</v>
      </c>
      <c r="E12" s="11" t="s">
        <v>323</v>
      </c>
      <c r="F12" s="37"/>
      <c r="G12" s="156"/>
      <c r="H12" s="11">
        <v>2008</v>
      </c>
      <c r="I12" s="13"/>
      <c r="J12" s="13"/>
      <c r="K12" s="13"/>
      <c r="L12" s="13"/>
      <c r="M12" s="12" t="s">
        <v>321</v>
      </c>
    </row>
    <row r="13" spans="1:13" ht="49.5" customHeight="1">
      <c r="A13" s="11" t="s">
        <v>278</v>
      </c>
      <c r="B13" s="12" t="s">
        <v>279</v>
      </c>
      <c r="C13" s="11" t="s">
        <v>158</v>
      </c>
      <c r="D13" s="11" t="s">
        <v>158</v>
      </c>
      <c r="E13" s="11" t="s">
        <v>322</v>
      </c>
      <c r="F13" s="37"/>
      <c r="G13" s="156"/>
      <c r="H13" s="11">
        <v>2008</v>
      </c>
      <c r="I13" s="13"/>
      <c r="J13" s="13"/>
      <c r="K13" s="13"/>
      <c r="L13" s="13"/>
      <c r="M13" s="12" t="s">
        <v>171</v>
      </c>
    </row>
    <row r="14" spans="1:13" ht="49.5" customHeight="1">
      <c r="A14" s="11" t="s">
        <v>280</v>
      </c>
      <c r="B14" s="12" t="s">
        <v>281</v>
      </c>
      <c r="C14" s="11" t="s">
        <v>158</v>
      </c>
      <c r="D14" s="11" t="s">
        <v>158</v>
      </c>
      <c r="E14" s="21"/>
      <c r="F14" s="37" t="s">
        <v>1</v>
      </c>
      <c r="G14" s="156" t="s">
        <v>360</v>
      </c>
      <c r="H14" s="11">
        <v>2009</v>
      </c>
      <c r="I14" s="13"/>
      <c r="J14" s="13">
        <v>10000</v>
      </c>
      <c r="K14" s="13"/>
      <c r="L14" s="13">
        <f>SUM(I14:K14)</f>
        <v>10000</v>
      </c>
      <c r="M14" s="12"/>
    </row>
    <row r="15" spans="1:13" ht="49.5" customHeight="1">
      <c r="A15" s="11" t="s">
        <v>282</v>
      </c>
      <c r="B15" s="12" t="s">
        <v>176</v>
      </c>
      <c r="C15" s="11" t="s">
        <v>158</v>
      </c>
      <c r="D15" s="11" t="s">
        <v>403</v>
      </c>
      <c r="E15" s="21"/>
      <c r="F15" s="37"/>
      <c r="G15" s="156"/>
      <c r="H15" s="11">
        <v>2009</v>
      </c>
      <c r="I15" s="13"/>
      <c r="J15" s="13"/>
      <c r="K15" s="13"/>
      <c r="L15" s="13"/>
      <c r="M15" s="12" t="s">
        <v>171</v>
      </c>
    </row>
    <row r="16" spans="1:13" ht="75" customHeight="1">
      <c r="A16" s="11" t="s">
        <v>283</v>
      </c>
      <c r="B16" s="21" t="s">
        <v>324</v>
      </c>
      <c r="C16" s="11" t="s">
        <v>158</v>
      </c>
      <c r="D16" s="11" t="s">
        <v>158</v>
      </c>
      <c r="E16" s="11" t="s">
        <v>323</v>
      </c>
      <c r="F16" s="37" t="s">
        <v>1</v>
      </c>
      <c r="G16" s="156" t="s">
        <v>360</v>
      </c>
      <c r="H16" s="11">
        <v>2009</v>
      </c>
      <c r="I16" s="13"/>
      <c r="J16" s="13">
        <v>10000</v>
      </c>
      <c r="K16" s="13"/>
      <c r="L16" s="13">
        <f>SUM(I16:K16)</f>
        <v>10000</v>
      </c>
      <c r="M16" s="12"/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90" zoomScaleNormal="90" zoomScalePageLayoutView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462</v>
      </c>
      <c r="B4" s="51" t="s">
        <v>465</v>
      </c>
      <c r="F4" s="53"/>
      <c r="G4" s="55"/>
      <c r="H4" s="229"/>
      <c r="I4" s="56">
        <f>SUM(I12:I20)</f>
        <v>0</v>
      </c>
      <c r="J4" s="56">
        <f>SUM(J12:J20)</f>
        <v>0</v>
      </c>
      <c r="K4" s="56">
        <f>SUM(K12:K20)</f>
        <v>0</v>
      </c>
      <c r="L4" s="56">
        <f>SUM(L12:L20)</f>
        <v>0</v>
      </c>
      <c r="M4" s="230" t="s">
        <v>596</v>
      </c>
    </row>
    <row r="5" spans="1:13" s="50" customFormat="1" ht="15" customHeight="1">
      <c r="A5" s="52" t="s">
        <v>463</v>
      </c>
      <c r="B5" s="51" t="s">
        <v>466</v>
      </c>
      <c r="E5" s="130"/>
      <c r="G5" s="132"/>
      <c r="H5" s="254" t="s">
        <v>598</v>
      </c>
      <c r="I5" s="133">
        <f>SUMIF($G12:$G20,"=δ",I12:I20)</f>
        <v>0</v>
      </c>
      <c r="J5" s="133">
        <f>SUMIF($G12:$G20,"=δ",J12:J20)</f>
        <v>0</v>
      </c>
      <c r="K5" s="133">
        <f>SUMIF($G12:$G20,"=δ",K12:K20)</f>
        <v>0</v>
      </c>
      <c r="L5" s="133">
        <f>SUMIF($G12:$G20,"=δ",L12:L20)</f>
        <v>0</v>
      </c>
      <c r="M5" s="132" t="s">
        <v>1</v>
      </c>
    </row>
    <row r="6" spans="5:13" s="50" customFormat="1" ht="15" customHeight="1">
      <c r="E6" s="130"/>
      <c r="F6" s="134"/>
      <c r="G6" s="132"/>
      <c r="H6" s="255"/>
      <c r="I6" s="133">
        <f>SUMIF($G12:$G20,"=μ",I12:I20)</f>
        <v>0</v>
      </c>
      <c r="J6" s="133">
        <f>SUMIF($G12:$G20,"=μ",J12:J20)</f>
        <v>0</v>
      </c>
      <c r="K6" s="133">
        <f>SUMIF($G12:$G20,"=μ",K12:K20)</f>
        <v>0</v>
      </c>
      <c r="L6" s="133">
        <f>SUMIF($G12:$G20,"=μ",L12:L20)</f>
        <v>0</v>
      </c>
      <c r="M6" s="132" t="s">
        <v>468</v>
      </c>
    </row>
    <row r="7" spans="5:13" s="50" customFormat="1" ht="15" customHeight="1">
      <c r="E7" s="130"/>
      <c r="F7" s="134"/>
      <c r="G7" s="132"/>
      <c r="H7" s="255"/>
      <c r="I7" s="133">
        <f>SUMIF($G12:$G20,"=ε",I12:I20)</f>
        <v>0</v>
      </c>
      <c r="J7" s="133">
        <f>SUMIF($G12:$G20,"=ε",J12:J20)</f>
        <v>0</v>
      </c>
      <c r="K7" s="133">
        <f>SUMIF($G12:$G20,"=ε",K12:K20)</f>
        <v>0</v>
      </c>
      <c r="L7" s="133">
        <f>SUMIF($G12:$G20,"=ε",L12:L20)</f>
        <v>0</v>
      </c>
      <c r="M7" s="132" t="s">
        <v>469</v>
      </c>
    </row>
    <row r="8" spans="5:13" s="50" customFormat="1" ht="15" customHeight="1">
      <c r="E8" s="130"/>
      <c r="F8" s="134"/>
      <c r="G8" s="132"/>
      <c r="H8" s="255"/>
      <c r="I8" s="133">
        <f>SUMIF($G12:$G20,"=α",I12:I20)</f>
        <v>0</v>
      </c>
      <c r="J8" s="133">
        <f>SUMIF($G12:$G20,"=α",J12:J20)</f>
        <v>0</v>
      </c>
      <c r="K8" s="133">
        <f>SUMIF($G12:$G20,"=α",K12:K20)</f>
        <v>0</v>
      </c>
      <c r="L8" s="133">
        <f>SUMIF($G12:$G20,"=α",L12:L20)</f>
        <v>0</v>
      </c>
      <c r="M8" s="132" t="s">
        <v>470</v>
      </c>
    </row>
    <row r="9" spans="1:13" s="50" customFormat="1" ht="15" customHeight="1">
      <c r="A9" s="231" t="s">
        <v>464</v>
      </c>
      <c r="B9" s="55" t="s">
        <v>467</v>
      </c>
      <c r="E9" s="135"/>
      <c r="F9" s="136"/>
      <c r="G9" s="137"/>
      <c r="H9" s="136"/>
      <c r="I9" s="138">
        <f>SUM(I5:I8)</f>
        <v>0</v>
      </c>
      <c r="J9" s="138">
        <f>SUM(J5:J8)</f>
        <v>0</v>
      </c>
      <c r="K9" s="138">
        <f>SUM(K5:K8)</f>
        <v>0</v>
      </c>
      <c r="L9" s="138">
        <f>SUM(L5:L8)</f>
        <v>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137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2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4" ht="75" customHeight="1">
      <c r="A12" s="109" t="s">
        <v>60</v>
      </c>
      <c r="B12" s="110" t="s">
        <v>26</v>
      </c>
      <c r="C12" s="109" t="s">
        <v>159</v>
      </c>
      <c r="D12" s="109" t="s">
        <v>6</v>
      </c>
      <c r="E12" s="109" t="s">
        <v>327</v>
      </c>
      <c r="F12" s="111" t="s">
        <v>6</v>
      </c>
      <c r="G12" s="141" t="s">
        <v>359</v>
      </c>
      <c r="H12" s="109">
        <v>2008</v>
      </c>
      <c r="I12" s="112"/>
      <c r="J12" s="112"/>
      <c r="K12" s="112"/>
      <c r="L12" s="112"/>
      <c r="M12" s="110" t="s">
        <v>588</v>
      </c>
      <c r="N12" s="2"/>
    </row>
    <row r="13" spans="1:14" s="8" customFormat="1" ht="24.75" customHeight="1">
      <c r="A13" s="113" t="s">
        <v>55</v>
      </c>
      <c r="B13" s="114" t="s">
        <v>27</v>
      </c>
      <c r="C13" s="113"/>
      <c r="D13" s="113"/>
      <c r="E13" s="113"/>
      <c r="F13" s="115"/>
      <c r="G13" s="142"/>
      <c r="H13" s="113"/>
      <c r="I13" s="116"/>
      <c r="J13" s="116"/>
      <c r="K13" s="116"/>
      <c r="L13" s="116"/>
      <c r="M13" s="117" t="s">
        <v>162</v>
      </c>
      <c r="N13" s="7"/>
    </row>
    <row r="14" spans="1:14" s="8" customFormat="1" ht="24.75" customHeight="1">
      <c r="A14" s="118" t="s">
        <v>56</v>
      </c>
      <c r="B14" s="119" t="s">
        <v>197</v>
      </c>
      <c r="C14" s="118"/>
      <c r="D14" s="118"/>
      <c r="E14" s="123"/>
      <c r="F14" s="120"/>
      <c r="G14" s="143"/>
      <c r="H14" s="118"/>
      <c r="I14" s="121"/>
      <c r="J14" s="121"/>
      <c r="K14" s="121"/>
      <c r="L14" s="121"/>
      <c r="M14" s="122" t="s">
        <v>332</v>
      </c>
      <c r="N14" s="7"/>
    </row>
    <row r="15" spans="1:14" ht="49.5" customHeight="1">
      <c r="A15" s="109" t="s">
        <v>61</v>
      </c>
      <c r="B15" s="110" t="s">
        <v>199</v>
      </c>
      <c r="C15" s="109" t="s">
        <v>159</v>
      </c>
      <c r="D15" s="109" t="s">
        <v>6</v>
      </c>
      <c r="E15" s="109"/>
      <c r="F15" s="111" t="s">
        <v>6</v>
      </c>
      <c r="G15" s="141" t="s">
        <v>359</v>
      </c>
      <c r="H15" s="109" t="s">
        <v>7</v>
      </c>
      <c r="I15" s="112"/>
      <c r="J15" s="112"/>
      <c r="K15" s="112"/>
      <c r="L15" s="112"/>
      <c r="M15" s="110" t="s">
        <v>163</v>
      </c>
      <c r="N15" s="2"/>
    </row>
    <row r="16" spans="1:14" s="8" customFormat="1" ht="24.75" customHeight="1">
      <c r="A16" s="113" t="s">
        <v>55</v>
      </c>
      <c r="B16" s="114" t="s">
        <v>587</v>
      </c>
      <c r="C16" s="113"/>
      <c r="D16" s="113"/>
      <c r="E16" s="113"/>
      <c r="F16" s="115"/>
      <c r="G16" s="142"/>
      <c r="H16" s="113"/>
      <c r="I16" s="116"/>
      <c r="J16" s="116"/>
      <c r="K16" s="116"/>
      <c r="L16" s="116"/>
      <c r="M16" s="117"/>
      <c r="N16" s="7"/>
    </row>
    <row r="17" spans="1:14" s="8" customFormat="1" ht="24.75" customHeight="1">
      <c r="A17" s="118" t="s">
        <v>56</v>
      </c>
      <c r="B17" s="119" t="s">
        <v>28</v>
      </c>
      <c r="C17" s="118"/>
      <c r="D17" s="118"/>
      <c r="E17" s="118"/>
      <c r="F17" s="120"/>
      <c r="G17" s="143"/>
      <c r="H17" s="118"/>
      <c r="I17" s="121"/>
      <c r="J17" s="121"/>
      <c r="K17" s="121"/>
      <c r="L17" s="121"/>
      <c r="M17" s="122"/>
      <c r="N17" s="7"/>
    </row>
    <row r="18" spans="1:14" ht="49.5" customHeight="1">
      <c r="A18" s="11" t="s">
        <v>62</v>
      </c>
      <c r="B18" s="12" t="s">
        <v>200</v>
      </c>
      <c r="C18" s="11" t="s">
        <v>159</v>
      </c>
      <c r="D18" s="11" t="s">
        <v>6</v>
      </c>
      <c r="E18" s="11"/>
      <c r="F18" s="34" t="s">
        <v>6</v>
      </c>
      <c r="G18" s="140" t="s">
        <v>359</v>
      </c>
      <c r="H18" s="11">
        <v>2010</v>
      </c>
      <c r="I18" s="13"/>
      <c r="J18" s="13"/>
      <c r="K18" s="13"/>
      <c r="L18" s="13"/>
      <c r="M18" s="42" t="s">
        <v>164</v>
      </c>
      <c r="N18" s="2"/>
    </row>
    <row r="19" spans="1:14" ht="49.5" customHeight="1">
      <c r="A19" s="11" t="s">
        <v>63</v>
      </c>
      <c r="B19" s="12" t="s">
        <v>201</v>
      </c>
      <c r="C19" s="11" t="s">
        <v>159</v>
      </c>
      <c r="D19" s="11" t="s">
        <v>6</v>
      </c>
      <c r="E19" s="11"/>
      <c r="F19" s="34" t="s">
        <v>6</v>
      </c>
      <c r="G19" s="140" t="s">
        <v>359</v>
      </c>
      <c r="H19" s="11" t="s">
        <v>202</v>
      </c>
      <c r="I19" s="13"/>
      <c r="J19" s="13"/>
      <c r="K19" s="13"/>
      <c r="L19" s="13"/>
      <c r="M19" s="42" t="s">
        <v>164</v>
      </c>
      <c r="N19" s="2"/>
    </row>
    <row r="20" spans="1:14" ht="49.5" customHeight="1">
      <c r="A20" s="11" t="s">
        <v>64</v>
      </c>
      <c r="B20" s="12" t="s">
        <v>203</v>
      </c>
      <c r="C20" s="11" t="s">
        <v>161</v>
      </c>
      <c r="D20" s="11" t="s">
        <v>161</v>
      </c>
      <c r="E20" s="11" t="s">
        <v>6</v>
      </c>
      <c r="F20" s="34" t="s">
        <v>1</v>
      </c>
      <c r="G20" s="140" t="s">
        <v>360</v>
      </c>
      <c r="H20" s="11" t="s">
        <v>8</v>
      </c>
      <c r="I20" s="13"/>
      <c r="J20" s="13"/>
      <c r="K20" s="13"/>
      <c r="L20" s="13"/>
      <c r="M20" s="42" t="s">
        <v>165</v>
      </c>
      <c r="N20" s="2"/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8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521</v>
      </c>
      <c r="B4" s="51" t="s">
        <v>522</v>
      </c>
      <c r="F4" s="53"/>
      <c r="G4" s="55"/>
      <c r="H4" s="229"/>
      <c r="I4" s="56">
        <f>SUM(I12:I18)</f>
        <v>467750</v>
      </c>
      <c r="J4" s="56">
        <f>SUM(J12:J18)</f>
        <v>0</v>
      </c>
      <c r="K4" s="56">
        <f>SUM(K12:K18)</f>
        <v>0</v>
      </c>
      <c r="L4" s="56">
        <f>SUM(L12:L18)</f>
        <v>467750</v>
      </c>
      <c r="M4" s="230" t="s">
        <v>596</v>
      </c>
    </row>
    <row r="5" spans="1:13" s="50" customFormat="1" ht="15" customHeight="1">
      <c r="A5" s="52" t="s">
        <v>523</v>
      </c>
      <c r="B5" s="51" t="s">
        <v>525</v>
      </c>
      <c r="C5" s="52"/>
      <c r="D5" s="52"/>
      <c r="E5" s="130"/>
      <c r="F5" s="131"/>
      <c r="G5" s="132"/>
      <c r="H5" s="254" t="s">
        <v>598</v>
      </c>
      <c r="I5" s="133">
        <f>SUMIF($G12:$G18,"=δ",I12:I18)</f>
        <v>0</v>
      </c>
      <c r="J5" s="133">
        <f>SUMIF($G12:$G18,"=δ",J12:J18)</f>
        <v>0</v>
      </c>
      <c r="K5" s="133">
        <f>SUMIF($G12:$G18,"=δ",K12:K18)</f>
        <v>0</v>
      </c>
      <c r="L5" s="133">
        <f>SUMIF($G12:$G18,"=δ",L12:L18)</f>
        <v>0</v>
      </c>
      <c r="M5" s="132" t="s">
        <v>1</v>
      </c>
    </row>
    <row r="6" spans="3:13" s="50" customFormat="1" ht="15" customHeight="1">
      <c r="C6" s="52"/>
      <c r="D6" s="52"/>
      <c r="E6" s="151"/>
      <c r="F6" s="134"/>
      <c r="G6" s="132"/>
      <c r="H6" s="255"/>
      <c r="I6" s="133">
        <f>SUMIF($G12:$G18,"=μ",I12:I18)</f>
        <v>0</v>
      </c>
      <c r="J6" s="133">
        <f>SUMIF($G12:$G18,"=μ",J12:J18)</f>
        <v>0</v>
      </c>
      <c r="K6" s="133">
        <f>SUMIF($G12:$G18,"=μ",K12:K18)</f>
        <v>0</v>
      </c>
      <c r="L6" s="133">
        <f>SUMIF($G12:$G18,"=μ",L12:L18)</f>
        <v>0</v>
      </c>
      <c r="M6" s="132" t="s">
        <v>468</v>
      </c>
    </row>
    <row r="7" spans="3:13" s="50" customFormat="1" ht="15" customHeight="1">
      <c r="C7" s="52"/>
      <c r="D7" s="52"/>
      <c r="E7" s="151"/>
      <c r="F7" s="134"/>
      <c r="G7" s="132"/>
      <c r="H7" s="255"/>
      <c r="I7" s="133">
        <f>SUMIF($G12:$G18,"=ε",I12:I18)</f>
        <v>467750</v>
      </c>
      <c r="J7" s="133">
        <f>SUMIF($G12:$G18,"=ε",J12:J18)</f>
        <v>0</v>
      </c>
      <c r="K7" s="133">
        <f>SUMIF($G12:$G18,"=ε",K12:K18)</f>
        <v>0</v>
      </c>
      <c r="L7" s="133">
        <f>SUMIF($G12:$G18,"=ε",L12:L18)</f>
        <v>467750</v>
      </c>
      <c r="M7" s="132" t="s">
        <v>469</v>
      </c>
    </row>
    <row r="8" spans="3:13" s="50" customFormat="1" ht="15" customHeight="1">
      <c r="C8" s="52"/>
      <c r="D8" s="52"/>
      <c r="E8" s="151"/>
      <c r="F8" s="134"/>
      <c r="G8" s="132"/>
      <c r="H8" s="255"/>
      <c r="I8" s="133">
        <f>SUMIF($G12:$G18,"=α",I12:I18)</f>
        <v>0</v>
      </c>
      <c r="J8" s="133">
        <f>SUMIF($G12:$G18,"=α",J12:J18)</f>
        <v>0</v>
      </c>
      <c r="K8" s="133">
        <f>SUMIF($G12:$G18,"=α",K12:K18)</f>
        <v>0</v>
      </c>
      <c r="L8" s="133">
        <f>SUMIF($G12:$G18,"=α",L12:L18)</f>
        <v>0</v>
      </c>
      <c r="M8" s="132" t="s">
        <v>470</v>
      </c>
    </row>
    <row r="9" spans="1:13" s="50" customFormat="1" ht="15" customHeight="1">
      <c r="A9" s="231" t="s">
        <v>527</v>
      </c>
      <c r="B9" s="55" t="s">
        <v>528</v>
      </c>
      <c r="C9" s="52"/>
      <c r="D9" s="52"/>
      <c r="E9" s="135"/>
      <c r="F9" s="136"/>
      <c r="G9" s="137"/>
      <c r="H9" s="136"/>
      <c r="I9" s="138">
        <f>SUM(I5:I8)</f>
        <v>467750</v>
      </c>
      <c r="J9" s="138">
        <f>SUM(J5:J8)</f>
        <v>0</v>
      </c>
      <c r="K9" s="138">
        <f>SUM(K5:K8)</f>
        <v>0</v>
      </c>
      <c r="L9" s="138">
        <f>SUM(L5:L8)</f>
        <v>467750</v>
      </c>
      <c r="M9" s="137" t="s">
        <v>597</v>
      </c>
    </row>
    <row r="10" spans="1:13" s="50" customFormat="1" ht="15" customHeight="1">
      <c r="A10" s="51"/>
      <c r="B10" s="51"/>
      <c r="C10" s="52"/>
      <c r="D10" s="52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3" ht="49.5" customHeight="1">
      <c r="A12" s="11" t="s">
        <v>284</v>
      </c>
      <c r="B12" s="12" t="s">
        <v>287</v>
      </c>
      <c r="C12" s="11" t="s">
        <v>158</v>
      </c>
      <c r="D12" s="11" t="s">
        <v>158</v>
      </c>
      <c r="E12" s="11" t="s">
        <v>331</v>
      </c>
      <c r="F12" s="37"/>
      <c r="G12" s="156"/>
      <c r="H12" s="11">
        <v>2008</v>
      </c>
      <c r="I12" s="13"/>
      <c r="J12" s="13"/>
      <c r="K12" s="13"/>
      <c r="L12" s="13"/>
      <c r="M12" s="12" t="s">
        <v>329</v>
      </c>
    </row>
    <row r="13" spans="1:13" ht="49.5" customHeight="1">
      <c r="A13" s="11" t="s">
        <v>286</v>
      </c>
      <c r="B13" s="12" t="s">
        <v>289</v>
      </c>
      <c r="C13" s="11" t="s">
        <v>158</v>
      </c>
      <c r="D13" s="11" t="s">
        <v>158</v>
      </c>
      <c r="E13" s="11" t="s">
        <v>331</v>
      </c>
      <c r="F13" s="37"/>
      <c r="G13" s="156"/>
      <c r="H13" s="11">
        <v>2008</v>
      </c>
      <c r="I13" s="13"/>
      <c r="J13" s="13"/>
      <c r="K13" s="13"/>
      <c r="L13" s="13"/>
      <c r="M13" s="12" t="s">
        <v>329</v>
      </c>
    </row>
    <row r="14" spans="1:13" ht="49.5" customHeight="1">
      <c r="A14" s="11" t="s">
        <v>288</v>
      </c>
      <c r="B14" s="12" t="s">
        <v>328</v>
      </c>
      <c r="C14" s="11" t="s">
        <v>158</v>
      </c>
      <c r="D14" s="11" t="s">
        <v>158</v>
      </c>
      <c r="E14" s="11" t="s">
        <v>327</v>
      </c>
      <c r="F14" s="37" t="s">
        <v>314</v>
      </c>
      <c r="G14" s="156" t="s">
        <v>362</v>
      </c>
      <c r="H14" s="11">
        <v>2008</v>
      </c>
      <c r="I14" s="13">
        <v>10000</v>
      </c>
      <c r="J14" s="13"/>
      <c r="K14" s="13"/>
      <c r="L14" s="13">
        <f>SUM(I14:K14)</f>
        <v>10000</v>
      </c>
      <c r="M14" s="12" t="s">
        <v>330</v>
      </c>
    </row>
    <row r="15" spans="1:13" ht="49.5" customHeight="1">
      <c r="A15" s="109" t="s">
        <v>290</v>
      </c>
      <c r="B15" s="110" t="s">
        <v>325</v>
      </c>
      <c r="C15" s="109" t="s">
        <v>158</v>
      </c>
      <c r="D15" s="109" t="s">
        <v>158</v>
      </c>
      <c r="E15" s="109" t="s">
        <v>180</v>
      </c>
      <c r="F15" s="221" t="s">
        <v>314</v>
      </c>
      <c r="G15" s="222" t="s">
        <v>362</v>
      </c>
      <c r="H15" s="109">
        <v>2008</v>
      </c>
      <c r="I15" s="112">
        <v>227000</v>
      </c>
      <c r="J15" s="112"/>
      <c r="K15" s="112"/>
      <c r="L15" s="112">
        <f>SUM(I15:K15)</f>
        <v>227000</v>
      </c>
      <c r="M15" s="110" t="s">
        <v>599</v>
      </c>
    </row>
    <row r="16" spans="1:13" s="8" customFormat="1" ht="24.75" customHeight="1">
      <c r="A16" s="113" t="s">
        <v>55</v>
      </c>
      <c r="B16" s="114" t="s">
        <v>326</v>
      </c>
      <c r="C16" s="114"/>
      <c r="D16" s="193"/>
      <c r="E16" s="193"/>
      <c r="F16" s="223"/>
      <c r="G16" s="227"/>
      <c r="H16" s="113"/>
      <c r="I16" s="116"/>
      <c r="J16" s="116"/>
      <c r="K16" s="116"/>
      <c r="L16" s="116"/>
      <c r="M16" s="117"/>
    </row>
    <row r="17" spans="1:13" s="8" customFormat="1" ht="49.5" customHeight="1">
      <c r="A17" s="118" t="s">
        <v>56</v>
      </c>
      <c r="B17" s="119" t="s">
        <v>285</v>
      </c>
      <c r="C17" s="119"/>
      <c r="D17" s="123"/>
      <c r="E17" s="118"/>
      <c r="F17" s="225"/>
      <c r="G17" s="228"/>
      <c r="H17" s="118"/>
      <c r="I17" s="121"/>
      <c r="J17" s="121"/>
      <c r="K17" s="121"/>
      <c r="L17" s="121"/>
      <c r="M17" s="122"/>
    </row>
    <row r="18" spans="1:13" ht="49.5" customHeight="1">
      <c r="A18" s="11" t="s">
        <v>291</v>
      </c>
      <c r="B18" s="12" t="s">
        <v>292</v>
      </c>
      <c r="C18" s="11" t="s">
        <v>158</v>
      </c>
      <c r="D18" s="11" t="s">
        <v>158</v>
      </c>
      <c r="E18" s="11" t="s">
        <v>159</v>
      </c>
      <c r="F18" s="37" t="s">
        <v>314</v>
      </c>
      <c r="G18" s="156" t="s">
        <v>362</v>
      </c>
      <c r="H18" s="11">
        <v>2008</v>
      </c>
      <c r="I18" s="13">
        <v>230750</v>
      </c>
      <c r="J18" s="13"/>
      <c r="K18" s="13"/>
      <c r="L18" s="13">
        <f>SUM(I18:K18)</f>
        <v>230750</v>
      </c>
      <c r="M18" s="12" t="s">
        <v>599</v>
      </c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521</v>
      </c>
      <c r="B4" s="51" t="s">
        <v>522</v>
      </c>
      <c r="F4" s="53"/>
      <c r="G4" s="55"/>
      <c r="H4" s="229"/>
      <c r="I4" s="56">
        <f>SUM(I12:I23)</f>
        <v>0</v>
      </c>
      <c r="J4" s="56">
        <f>SUM(J12:J23)</f>
        <v>50000</v>
      </c>
      <c r="K4" s="56">
        <f>SUM(K12:K23)</f>
        <v>50000</v>
      </c>
      <c r="L4" s="56">
        <f>SUM(L12:L23)</f>
        <v>100000</v>
      </c>
      <c r="M4" s="230" t="s">
        <v>600</v>
      </c>
    </row>
    <row r="5" spans="1:13" s="50" customFormat="1" ht="15" customHeight="1">
      <c r="A5" s="231" t="s">
        <v>529</v>
      </c>
      <c r="B5" s="55" t="s">
        <v>530</v>
      </c>
      <c r="C5" s="52"/>
      <c r="D5" s="52"/>
      <c r="E5" s="130"/>
      <c r="F5" s="131"/>
      <c r="G5" s="132"/>
      <c r="H5" s="254" t="s">
        <v>598</v>
      </c>
      <c r="I5" s="133">
        <f>SUMIF($G12:$G23,"=δ",I12:I23)</f>
        <v>0</v>
      </c>
      <c r="J5" s="133">
        <f>SUMIF($G12:$G23,"=δ",J12:J23)</f>
        <v>0</v>
      </c>
      <c r="K5" s="133">
        <f>SUMIF($G12:$G23,"=δ",K12:K23)</f>
        <v>0</v>
      </c>
      <c r="L5" s="133">
        <f>SUMIF($G12:$G23,"=δ",L12:L23)</f>
        <v>0</v>
      </c>
      <c r="M5" s="132" t="s">
        <v>1</v>
      </c>
    </row>
    <row r="6" spans="3:13" s="50" customFormat="1" ht="15" customHeight="1">
      <c r="C6" s="52"/>
      <c r="D6" s="52"/>
      <c r="E6" s="151"/>
      <c r="F6" s="134"/>
      <c r="G6" s="132"/>
      <c r="H6" s="255"/>
      <c r="I6" s="133">
        <f>SUMIF($G12:$G23,"=μ",I12:I23)</f>
        <v>0</v>
      </c>
      <c r="J6" s="133">
        <f>SUMIF($G12:$G23,"=μ",J12:J23)</f>
        <v>0</v>
      </c>
      <c r="K6" s="133">
        <f>SUMIF($G12:$G23,"=μ",K12:K23)</f>
        <v>0</v>
      </c>
      <c r="L6" s="133">
        <f>SUMIF($G12:$G23,"=μ",L12:L23)</f>
        <v>0</v>
      </c>
      <c r="M6" s="132" t="s">
        <v>468</v>
      </c>
    </row>
    <row r="7" spans="1:13" s="50" customFormat="1" ht="15" customHeight="1">
      <c r="A7" s="231"/>
      <c r="B7" s="231"/>
      <c r="C7" s="52"/>
      <c r="D7" s="52"/>
      <c r="E7" s="151"/>
      <c r="F7" s="134"/>
      <c r="G7" s="132"/>
      <c r="H7" s="255"/>
      <c r="I7" s="133">
        <f>SUMIF($G12:$G23,"=ε",I12:I23)</f>
        <v>0</v>
      </c>
      <c r="J7" s="133">
        <f>SUMIF($G12:$G23,"=ε",J12:J23)</f>
        <v>50000</v>
      </c>
      <c r="K7" s="133">
        <f>SUMIF($G12:$G23,"=ε",K12:K23)</f>
        <v>50000</v>
      </c>
      <c r="L7" s="133">
        <f>SUMIF($G12:$G23,"=ε",L12:L23)</f>
        <v>100000</v>
      </c>
      <c r="M7" s="132" t="s">
        <v>469</v>
      </c>
    </row>
    <row r="8" spans="3:13" s="50" customFormat="1" ht="15" customHeight="1">
      <c r="C8" s="52"/>
      <c r="D8" s="52"/>
      <c r="E8" s="151"/>
      <c r="F8" s="134"/>
      <c r="G8" s="132"/>
      <c r="H8" s="255"/>
      <c r="I8" s="133">
        <f>SUMIF($G12:$G23,"=α",I12:I23)</f>
        <v>0</v>
      </c>
      <c r="J8" s="133">
        <f>SUMIF($G12:$G23,"=α",J12:J23)</f>
        <v>0</v>
      </c>
      <c r="K8" s="133">
        <f>SUMIF($G12:$G23,"=α",K12:K23)</f>
        <v>0</v>
      </c>
      <c r="L8" s="133">
        <f>SUMIF($G12:$G23,"=α",L12:L23)</f>
        <v>0</v>
      </c>
      <c r="M8" s="132" t="s">
        <v>470</v>
      </c>
    </row>
    <row r="9" spans="1:13" s="50" customFormat="1" ht="15" customHeight="1">
      <c r="A9" s="231" t="s">
        <v>531</v>
      </c>
      <c r="B9" s="55" t="s">
        <v>605</v>
      </c>
      <c r="C9" s="52"/>
      <c r="D9" s="52"/>
      <c r="E9" s="135"/>
      <c r="F9" s="136"/>
      <c r="G9" s="137"/>
      <c r="H9" s="136"/>
      <c r="I9" s="138">
        <f>SUM(I5:I8)</f>
        <v>0</v>
      </c>
      <c r="J9" s="138">
        <f>SUM(J5:J8)</f>
        <v>50000</v>
      </c>
      <c r="K9" s="138">
        <f>SUM(K5:K8)</f>
        <v>50000</v>
      </c>
      <c r="L9" s="138">
        <f>SUM(L5:L8)</f>
        <v>100000</v>
      </c>
      <c r="M9" s="137" t="s">
        <v>597</v>
      </c>
    </row>
    <row r="10" spans="1:13" s="50" customFormat="1" ht="15" customHeight="1">
      <c r="A10" s="51"/>
      <c r="B10" s="51"/>
      <c r="C10" s="52"/>
      <c r="D10" s="52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3" ht="49.5" customHeight="1">
      <c r="A12" s="11" t="s">
        <v>293</v>
      </c>
      <c r="B12" s="12" t="s">
        <v>294</v>
      </c>
      <c r="C12" s="11" t="s">
        <v>158</v>
      </c>
      <c r="D12" s="11" t="s">
        <v>327</v>
      </c>
      <c r="E12" s="11" t="s">
        <v>331</v>
      </c>
      <c r="F12" s="37"/>
      <c r="G12" s="156"/>
      <c r="H12" s="11">
        <v>2009</v>
      </c>
      <c r="I12" s="13"/>
      <c r="J12" s="13"/>
      <c r="K12" s="13"/>
      <c r="L12" s="13"/>
      <c r="M12" s="258" t="s">
        <v>295</v>
      </c>
    </row>
    <row r="13" spans="1:13" ht="49.5" customHeight="1">
      <c r="A13" s="11" t="s">
        <v>296</v>
      </c>
      <c r="B13" s="12" t="s">
        <v>297</v>
      </c>
      <c r="C13" s="11" t="s">
        <v>158</v>
      </c>
      <c r="D13" s="11" t="s">
        <v>327</v>
      </c>
      <c r="E13" s="11" t="s">
        <v>331</v>
      </c>
      <c r="F13" s="37"/>
      <c r="G13" s="156"/>
      <c r="H13" s="11">
        <v>2010</v>
      </c>
      <c r="I13" s="13"/>
      <c r="J13" s="13"/>
      <c r="K13" s="13"/>
      <c r="L13" s="13"/>
      <c r="M13" s="258"/>
    </row>
    <row r="14" spans="1:13" ht="15" customHeight="1">
      <c r="A14" s="232"/>
      <c r="B14" s="233"/>
      <c r="C14" s="232"/>
      <c r="D14" s="232"/>
      <c r="E14" s="232"/>
      <c r="F14" s="234"/>
      <c r="G14" s="235"/>
      <c r="H14" s="232"/>
      <c r="I14" s="236"/>
      <c r="J14" s="236"/>
      <c r="K14" s="236"/>
      <c r="L14" s="236"/>
      <c r="M14" s="233"/>
    </row>
    <row r="15" spans="3:7" ht="15" customHeight="1">
      <c r="C15" s="2"/>
      <c r="D15" s="2"/>
      <c r="E15" s="2"/>
      <c r="F15" s="242"/>
      <c r="G15" s="243"/>
    </row>
    <row r="16" spans="3:7" ht="15" customHeight="1">
      <c r="C16" s="2"/>
      <c r="D16" s="2"/>
      <c r="E16" s="2"/>
      <c r="F16" s="242"/>
      <c r="G16" s="243"/>
    </row>
    <row r="17" spans="1:7" ht="15" customHeight="1">
      <c r="A17" s="231" t="s">
        <v>532</v>
      </c>
      <c r="B17" s="55" t="s">
        <v>533</v>
      </c>
      <c r="C17" s="2"/>
      <c r="D17" s="2"/>
      <c r="E17" s="2"/>
      <c r="F17" s="242"/>
      <c r="G17" s="243"/>
    </row>
    <row r="18" spans="1:13" ht="15" customHeight="1">
      <c r="A18" s="237"/>
      <c r="B18" s="238"/>
      <c r="C18" s="237"/>
      <c r="D18" s="237"/>
      <c r="E18" s="237"/>
      <c r="F18" s="239"/>
      <c r="G18" s="240"/>
      <c r="H18" s="237"/>
      <c r="I18" s="241"/>
      <c r="J18" s="241"/>
      <c r="K18" s="241"/>
      <c r="L18" s="241"/>
      <c r="M18" s="238"/>
    </row>
    <row r="19" spans="1:13" ht="31.5" customHeight="1">
      <c r="A19" s="9" t="s">
        <v>101</v>
      </c>
      <c r="B19" s="9" t="s">
        <v>100</v>
      </c>
      <c r="C19" s="9" t="s">
        <v>46</v>
      </c>
      <c r="D19" s="9" t="s">
        <v>102</v>
      </c>
      <c r="E19" s="9" t="s">
        <v>160</v>
      </c>
      <c r="F19" s="32" t="s">
        <v>103</v>
      </c>
      <c r="G19" s="139"/>
      <c r="H19" s="9" t="s">
        <v>104</v>
      </c>
      <c r="I19" s="10" t="s">
        <v>474</v>
      </c>
      <c r="J19" s="10" t="s">
        <v>475</v>
      </c>
      <c r="K19" s="10" t="s">
        <v>476</v>
      </c>
      <c r="L19" s="10" t="s">
        <v>45</v>
      </c>
      <c r="M19" s="9" t="s">
        <v>309</v>
      </c>
    </row>
    <row r="20" spans="1:13" ht="49.5" customHeight="1">
      <c r="A20" s="11" t="s">
        <v>298</v>
      </c>
      <c r="B20" s="12" t="s">
        <v>197</v>
      </c>
      <c r="C20" s="11" t="s">
        <v>159</v>
      </c>
      <c r="D20" s="11" t="s">
        <v>6</v>
      </c>
      <c r="E20" s="11" t="s">
        <v>327</v>
      </c>
      <c r="F20" s="34" t="s">
        <v>6</v>
      </c>
      <c r="G20" s="140"/>
      <c r="H20" s="11">
        <v>2008</v>
      </c>
      <c r="I20" s="13"/>
      <c r="J20" s="13"/>
      <c r="K20" s="13"/>
      <c r="L20" s="13"/>
      <c r="M20" s="12" t="s">
        <v>181</v>
      </c>
    </row>
    <row r="21" spans="1:13" ht="75" customHeight="1">
      <c r="A21" s="11" t="s">
        <v>299</v>
      </c>
      <c r="B21" s="12" t="s">
        <v>185</v>
      </c>
      <c r="C21" s="11" t="s">
        <v>159</v>
      </c>
      <c r="D21" s="11" t="s">
        <v>159</v>
      </c>
      <c r="E21" s="11" t="s">
        <v>167</v>
      </c>
      <c r="F21" s="34" t="s">
        <v>174</v>
      </c>
      <c r="G21" s="140"/>
      <c r="H21" s="11" t="s">
        <v>310</v>
      </c>
      <c r="I21" s="13"/>
      <c r="J21" s="13"/>
      <c r="K21" s="13"/>
      <c r="L21" s="21"/>
      <c r="M21" s="12" t="s">
        <v>183</v>
      </c>
    </row>
    <row r="22" spans="1:13" ht="49.5" customHeight="1">
      <c r="A22" s="11" t="s">
        <v>300</v>
      </c>
      <c r="B22" s="12" t="s">
        <v>182</v>
      </c>
      <c r="C22" s="11" t="s">
        <v>159</v>
      </c>
      <c r="D22" s="11" t="s">
        <v>159</v>
      </c>
      <c r="E22" s="11" t="s">
        <v>167</v>
      </c>
      <c r="F22" s="34" t="s">
        <v>174</v>
      </c>
      <c r="G22" s="140"/>
      <c r="H22" s="11">
        <v>2009</v>
      </c>
      <c r="I22" s="13"/>
      <c r="J22" s="13"/>
      <c r="K22" s="13"/>
      <c r="L22" s="21"/>
      <c r="M22" s="12" t="s">
        <v>184</v>
      </c>
    </row>
    <row r="23" spans="1:13" ht="49.5" customHeight="1">
      <c r="A23" s="11" t="s">
        <v>301</v>
      </c>
      <c r="B23" s="12" t="s">
        <v>302</v>
      </c>
      <c r="C23" s="11" t="s">
        <v>158</v>
      </c>
      <c r="D23" s="11" t="s">
        <v>327</v>
      </c>
      <c r="E23" s="11" t="s">
        <v>331</v>
      </c>
      <c r="F23" s="34" t="s">
        <v>174</v>
      </c>
      <c r="G23" s="140" t="s">
        <v>362</v>
      </c>
      <c r="H23" s="11" t="s">
        <v>7</v>
      </c>
      <c r="I23" s="13"/>
      <c r="J23" s="13">
        <v>50000</v>
      </c>
      <c r="K23" s="13">
        <v>50000</v>
      </c>
      <c r="L23" s="13">
        <f>SUM(I23:K23)</f>
        <v>100000</v>
      </c>
      <c r="M23" s="12"/>
    </row>
  </sheetData>
  <sheetProtection/>
  <mergeCells count="6">
    <mergeCell ref="M12:M13"/>
    <mergeCell ref="H5:H8"/>
    <mergeCell ref="I2:I3"/>
    <mergeCell ref="J2:J3"/>
    <mergeCell ref="K2:K3"/>
    <mergeCell ref="L2:L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2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521</v>
      </c>
      <c r="B4" s="51" t="s">
        <v>522</v>
      </c>
      <c r="F4" s="53"/>
      <c r="G4" s="55"/>
      <c r="H4" s="229"/>
      <c r="I4" s="56">
        <f>SUM(I12:I22)</f>
        <v>6000</v>
      </c>
      <c r="J4" s="56">
        <f>SUM(J12:J22)</f>
        <v>7000</v>
      </c>
      <c r="K4" s="56">
        <f>SUM(K12:K22)</f>
        <v>7000</v>
      </c>
      <c r="L4" s="56">
        <f>SUM(L12:L22)</f>
        <v>20000</v>
      </c>
      <c r="M4" s="230" t="s">
        <v>600</v>
      </c>
    </row>
    <row r="5" spans="1:13" s="50" customFormat="1" ht="15" customHeight="1">
      <c r="A5" s="231" t="s">
        <v>534</v>
      </c>
      <c r="B5" s="55" t="s">
        <v>535</v>
      </c>
      <c r="C5" s="52"/>
      <c r="D5" s="52"/>
      <c r="E5" s="130"/>
      <c r="F5" s="131"/>
      <c r="G5" s="132"/>
      <c r="H5" s="254" t="s">
        <v>598</v>
      </c>
      <c r="I5" s="133">
        <f>SUMIF($G12:$G22,"=δ",I12:I22)</f>
        <v>6000</v>
      </c>
      <c r="J5" s="133">
        <f>SUMIF($G12:$G22,"=δ",J12:J22)</f>
        <v>7000</v>
      </c>
      <c r="K5" s="133">
        <f>SUMIF($G12:$G22,"=δ",K12:K22)</f>
        <v>7000</v>
      </c>
      <c r="L5" s="133">
        <f>SUMIF($G12:$G22,"=δ",L12:L22)</f>
        <v>20000</v>
      </c>
      <c r="M5" s="132" t="s">
        <v>1</v>
      </c>
    </row>
    <row r="6" spans="3:13" s="50" customFormat="1" ht="15" customHeight="1">
      <c r="C6" s="52"/>
      <c r="D6" s="52"/>
      <c r="E6" s="151"/>
      <c r="F6" s="134"/>
      <c r="G6" s="132"/>
      <c r="H6" s="255"/>
      <c r="I6" s="133">
        <f>SUMIF($G12:$G22,"=μ",I12:I22)</f>
        <v>0</v>
      </c>
      <c r="J6" s="133">
        <f>SUMIF($G12:$G22,"=μ",J12:J22)</f>
        <v>0</v>
      </c>
      <c r="K6" s="133">
        <f>SUMIF($G12:$G22,"=μ",K12:K22)</f>
        <v>0</v>
      </c>
      <c r="L6" s="133">
        <f>SUMIF($G12:$G22,"=μ",L12:L22)</f>
        <v>0</v>
      </c>
      <c r="M6" s="132" t="s">
        <v>468</v>
      </c>
    </row>
    <row r="7" spans="3:13" s="50" customFormat="1" ht="15" customHeight="1">
      <c r="C7" s="52"/>
      <c r="D7" s="52"/>
      <c r="E7" s="151"/>
      <c r="F7" s="134"/>
      <c r="G7" s="132"/>
      <c r="H7" s="255"/>
      <c r="I7" s="133">
        <f>SUMIF($G12:$G22,"=ε",I12:I22)</f>
        <v>0</v>
      </c>
      <c r="J7" s="133">
        <f>SUMIF($G12:$G22,"=ε",J12:J22)</f>
        <v>0</v>
      </c>
      <c r="K7" s="133">
        <f>SUMIF($G12:$G22,"=ε",K12:K22)</f>
        <v>0</v>
      </c>
      <c r="L7" s="133">
        <f>SUMIF($G12:$G22,"=ε",L12:L22)</f>
        <v>0</v>
      </c>
      <c r="M7" s="132" t="s">
        <v>469</v>
      </c>
    </row>
    <row r="8" spans="3:13" s="50" customFormat="1" ht="15" customHeight="1">
      <c r="C8" s="52"/>
      <c r="D8" s="52"/>
      <c r="E8" s="151"/>
      <c r="F8" s="134"/>
      <c r="G8" s="132"/>
      <c r="H8" s="255"/>
      <c r="I8" s="133">
        <f>SUMIF($G12:$G22,"=α",I12:I22)</f>
        <v>0</v>
      </c>
      <c r="J8" s="133">
        <f>SUMIF($G12:$G22,"=α",J12:J22)</f>
        <v>0</v>
      </c>
      <c r="K8" s="133">
        <f>SUMIF($G12:$G22,"=α",K12:K22)</f>
        <v>0</v>
      </c>
      <c r="L8" s="133">
        <f>SUMIF($G12:$G22,"=α",L12:L22)</f>
        <v>0</v>
      </c>
      <c r="M8" s="132" t="s">
        <v>470</v>
      </c>
    </row>
    <row r="9" spans="1:13" s="50" customFormat="1" ht="15" customHeight="1">
      <c r="A9" s="231" t="s">
        <v>536</v>
      </c>
      <c r="B9" s="55" t="s">
        <v>538</v>
      </c>
      <c r="C9" s="52"/>
      <c r="D9" s="52"/>
      <c r="E9" s="135"/>
      <c r="F9" s="136"/>
      <c r="G9" s="137"/>
      <c r="H9" s="136"/>
      <c r="I9" s="138">
        <f>SUM(I5:I8)</f>
        <v>6000</v>
      </c>
      <c r="J9" s="138">
        <f>SUM(J5:J8)</f>
        <v>7000</v>
      </c>
      <c r="K9" s="138">
        <f>SUM(K5:K8)</f>
        <v>7000</v>
      </c>
      <c r="L9" s="138">
        <f>SUM(L5:L8)</f>
        <v>20000</v>
      </c>
      <c r="M9" s="137" t="s">
        <v>597</v>
      </c>
    </row>
    <row r="10" spans="1:13" s="50" customFormat="1" ht="15" customHeight="1">
      <c r="A10" s="51"/>
      <c r="B10" s="51"/>
      <c r="C10" s="52"/>
      <c r="D10" s="52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3" ht="49.5" customHeight="1">
      <c r="A12" s="109" t="s">
        <v>303</v>
      </c>
      <c r="B12" s="110" t="s">
        <v>304</v>
      </c>
      <c r="C12" s="109" t="s">
        <v>158</v>
      </c>
      <c r="D12" s="109" t="s">
        <v>158</v>
      </c>
      <c r="E12" s="109" t="s">
        <v>331</v>
      </c>
      <c r="F12" s="221" t="s">
        <v>1</v>
      </c>
      <c r="G12" s="222" t="s">
        <v>360</v>
      </c>
      <c r="H12" s="109" t="s">
        <v>8</v>
      </c>
      <c r="I12" s="112">
        <v>3000</v>
      </c>
      <c r="J12" s="112">
        <v>3500</v>
      </c>
      <c r="K12" s="112">
        <v>3500</v>
      </c>
      <c r="L12" s="112">
        <f>SUM(I12:K12)</f>
        <v>10000</v>
      </c>
      <c r="M12" s="110"/>
    </row>
    <row r="13" spans="1:13" s="8" customFormat="1" ht="24.75" customHeight="1">
      <c r="A13" s="113" t="s">
        <v>55</v>
      </c>
      <c r="B13" s="114" t="s">
        <v>335</v>
      </c>
      <c r="C13" s="113"/>
      <c r="D13" s="193"/>
      <c r="E13" s="193"/>
      <c r="F13" s="223"/>
      <c r="G13" s="227"/>
      <c r="H13" s="113"/>
      <c r="I13" s="116"/>
      <c r="J13" s="116"/>
      <c r="K13" s="116"/>
      <c r="L13" s="193"/>
      <c r="M13" s="117"/>
    </row>
    <row r="14" spans="1:13" s="8" customFormat="1" ht="24.75" customHeight="1">
      <c r="A14" s="118" t="s">
        <v>56</v>
      </c>
      <c r="B14" s="119" t="s">
        <v>336</v>
      </c>
      <c r="C14" s="118"/>
      <c r="D14" s="123"/>
      <c r="E14" s="123"/>
      <c r="F14" s="225"/>
      <c r="G14" s="228"/>
      <c r="H14" s="118"/>
      <c r="I14" s="121"/>
      <c r="J14" s="121"/>
      <c r="K14" s="121"/>
      <c r="L14" s="123"/>
      <c r="M14" s="122"/>
    </row>
    <row r="15" spans="1:13" ht="49.5" customHeight="1">
      <c r="A15" s="11" t="s">
        <v>305</v>
      </c>
      <c r="B15" s="12" t="s">
        <v>306</v>
      </c>
      <c r="C15" s="11" t="s">
        <v>158</v>
      </c>
      <c r="D15" s="11" t="s">
        <v>158</v>
      </c>
      <c r="E15" s="11" t="s">
        <v>331</v>
      </c>
      <c r="F15" s="37" t="s">
        <v>1</v>
      </c>
      <c r="G15" s="156" t="s">
        <v>360</v>
      </c>
      <c r="H15" s="11" t="s">
        <v>8</v>
      </c>
      <c r="I15" s="13">
        <v>3000</v>
      </c>
      <c r="J15" s="13">
        <v>3500</v>
      </c>
      <c r="K15" s="13">
        <v>3500</v>
      </c>
      <c r="L15" s="13">
        <f>SUM(I15:K15)</f>
        <v>10000</v>
      </c>
      <c r="M15" s="12"/>
    </row>
    <row r="16" spans="1:13" ht="15" customHeight="1">
      <c r="A16" s="232"/>
      <c r="B16" s="233"/>
      <c r="C16" s="232"/>
      <c r="D16" s="232"/>
      <c r="E16" s="232"/>
      <c r="F16" s="234"/>
      <c r="G16" s="235"/>
      <c r="H16" s="232"/>
      <c r="I16" s="236"/>
      <c r="J16" s="236"/>
      <c r="K16" s="236"/>
      <c r="L16" s="236"/>
      <c r="M16" s="233"/>
    </row>
    <row r="17" spans="3:7" ht="15" customHeight="1">
      <c r="C17" s="2"/>
      <c r="D17" s="2"/>
      <c r="E17" s="2"/>
      <c r="F17" s="242"/>
      <c r="G17" s="243"/>
    </row>
    <row r="18" spans="3:7" ht="15" customHeight="1">
      <c r="C18" s="2"/>
      <c r="D18" s="2"/>
      <c r="E18" s="2"/>
      <c r="F18" s="242"/>
      <c r="G18" s="243"/>
    </row>
    <row r="19" spans="1:7" ht="15" customHeight="1">
      <c r="A19" s="231" t="s">
        <v>537</v>
      </c>
      <c r="B19" s="55" t="s">
        <v>539</v>
      </c>
      <c r="C19" s="2"/>
      <c r="D19" s="2"/>
      <c r="E19" s="2"/>
      <c r="F19" s="242"/>
      <c r="G19" s="243"/>
    </row>
    <row r="20" spans="3:7" ht="15" customHeight="1">
      <c r="C20" s="2"/>
      <c r="D20" s="2"/>
      <c r="E20" s="2"/>
      <c r="F20" s="242"/>
      <c r="G20" s="243"/>
    </row>
    <row r="21" spans="1:14" s="6" customFormat="1" ht="31.5">
      <c r="A21" s="9" t="s">
        <v>101</v>
      </c>
      <c r="B21" s="9" t="s">
        <v>100</v>
      </c>
      <c r="C21" s="9" t="s">
        <v>46</v>
      </c>
      <c r="D21" s="9" t="s">
        <v>102</v>
      </c>
      <c r="E21" s="9" t="s">
        <v>160</v>
      </c>
      <c r="F21" s="32" t="s">
        <v>103</v>
      </c>
      <c r="G21" s="139"/>
      <c r="H21" s="9" t="s">
        <v>104</v>
      </c>
      <c r="I21" s="10" t="s">
        <v>474</v>
      </c>
      <c r="J21" s="10" t="s">
        <v>475</v>
      </c>
      <c r="K21" s="10" t="s">
        <v>476</v>
      </c>
      <c r="L21" s="10" t="s">
        <v>45</v>
      </c>
      <c r="M21" s="9" t="s">
        <v>309</v>
      </c>
      <c r="N21" s="1"/>
    </row>
    <row r="22" spans="1:13" ht="49.5" customHeight="1">
      <c r="A22" s="11" t="s">
        <v>307</v>
      </c>
      <c r="B22" s="12" t="s">
        <v>308</v>
      </c>
      <c r="C22" s="11" t="s">
        <v>158</v>
      </c>
      <c r="D22" s="11" t="s">
        <v>158</v>
      </c>
      <c r="E22" s="21"/>
      <c r="F22" s="37"/>
      <c r="G22" s="156"/>
      <c r="H22" s="11"/>
      <c r="I22" s="13"/>
      <c r="J22" s="13"/>
      <c r="K22" s="13"/>
      <c r="L22" s="21"/>
      <c r="M22" s="12" t="s">
        <v>171</v>
      </c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521</v>
      </c>
      <c r="B4" s="51" t="s">
        <v>522</v>
      </c>
      <c r="F4" s="53"/>
      <c r="G4" s="55"/>
      <c r="H4" s="229"/>
      <c r="I4" s="56">
        <f>SUM(I12:I26)</f>
        <v>5000</v>
      </c>
      <c r="J4" s="56">
        <f>SUM(J12:J26)</f>
        <v>45000</v>
      </c>
      <c r="K4" s="56">
        <f>SUM(K12:K26)</f>
        <v>20000</v>
      </c>
      <c r="L4" s="56">
        <f>SUM(L12:L26)</f>
        <v>70000</v>
      </c>
      <c r="M4" s="230" t="s">
        <v>600</v>
      </c>
    </row>
    <row r="5" spans="1:13" s="50" customFormat="1" ht="15" customHeight="1">
      <c r="A5" s="231" t="s">
        <v>540</v>
      </c>
      <c r="B5" s="55" t="s">
        <v>571</v>
      </c>
      <c r="C5" s="52"/>
      <c r="D5" s="52"/>
      <c r="E5" s="130"/>
      <c r="F5" s="131"/>
      <c r="G5" s="132"/>
      <c r="H5" s="254" t="s">
        <v>598</v>
      </c>
      <c r="I5" s="133">
        <f>SUMIF($G12:$G26,"=δ",I12:I26)</f>
        <v>5000</v>
      </c>
      <c r="J5" s="133">
        <f>SUMIF($G12:$G26,"=δ",J12:J26)</f>
        <v>45000</v>
      </c>
      <c r="K5" s="133">
        <f>SUMIF($G12:$G26,"=δ",K12:K26)</f>
        <v>20000</v>
      </c>
      <c r="L5" s="133">
        <f>SUMIF($G12:$G26,"=δ",L12:L26)</f>
        <v>70000</v>
      </c>
      <c r="M5" s="132" t="s">
        <v>1</v>
      </c>
    </row>
    <row r="6" spans="3:13" s="50" customFormat="1" ht="15" customHeight="1">
      <c r="C6" s="52"/>
      <c r="D6" s="52"/>
      <c r="E6" s="151"/>
      <c r="F6" s="134"/>
      <c r="G6" s="132"/>
      <c r="H6" s="255"/>
      <c r="I6" s="133">
        <f>SUMIF($G12:$G26,"=μ",I12:I26)</f>
        <v>0</v>
      </c>
      <c r="J6" s="133">
        <f>SUMIF($G12:$G26,"=μ",J12:J26)</f>
        <v>0</v>
      </c>
      <c r="K6" s="133">
        <f>SUMIF($G12:$G26,"=μ",K12:K26)</f>
        <v>0</v>
      </c>
      <c r="L6" s="133">
        <f>SUMIF($G12:$G26,"=μ",L12:L26)</f>
        <v>0</v>
      </c>
      <c r="M6" s="132" t="s">
        <v>468</v>
      </c>
    </row>
    <row r="7" spans="3:13" s="50" customFormat="1" ht="15" customHeight="1">
      <c r="C7" s="52"/>
      <c r="D7" s="52"/>
      <c r="E7" s="151"/>
      <c r="F7" s="134"/>
      <c r="G7" s="132"/>
      <c r="H7" s="255"/>
      <c r="I7" s="133">
        <f>SUMIF($G12:$G26,"=ε",I12:I26)</f>
        <v>0</v>
      </c>
      <c r="J7" s="133">
        <f>SUMIF($G12:$G26,"=ε",J12:J26)</f>
        <v>0</v>
      </c>
      <c r="K7" s="133">
        <f>SUMIF($G12:$G26,"=ε",K12:K26)</f>
        <v>0</v>
      </c>
      <c r="L7" s="133">
        <f>SUMIF($G12:$G26,"=ε",L12:L26)</f>
        <v>0</v>
      </c>
      <c r="M7" s="132" t="s">
        <v>469</v>
      </c>
    </row>
    <row r="8" spans="2:13" s="50" customFormat="1" ht="15" customHeight="1">
      <c r="B8" s="52"/>
      <c r="C8" s="52"/>
      <c r="D8" s="52"/>
      <c r="E8" s="151"/>
      <c r="F8" s="134"/>
      <c r="G8" s="132"/>
      <c r="H8" s="255"/>
      <c r="I8" s="133">
        <f>SUMIF($G12:$G26,"=α",I12:I26)</f>
        <v>0</v>
      </c>
      <c r="J8" s="133">
        <f>SUMIF($G12:$G26,"=α",J12:J26)</f>
        <v>0</v>
      </c>
      <c r="K8" s="133">
        <f>SUMIF($G12:$G26,"=α",K12:K26)</f>
        <v>0</v>
      </c>
      <c r="L8" s="133">
        <f>SUMIF($G12:$G26,"=α",L12:L26)</f>
        <v>0</v>
      </c>
      <c r="M8" s="132" t="s">
        <v>470</v>
      </c>
    </row>
    <row r="9" spans="1:13" s="50" customFormat="1" ht="15" customHeight="1">
      <c r="A9" s="231" t="s">
        <v>541</v>
      </c>
      <c r="B9" s="55" t="s">
        <v>544</v>
      </c>
      <c r="C9" s="52"/>
      <c r="D9" s="52"/>
      <c r="E9" s="135"/>
      <c r="F9" s="136"/>
      <c r="G9" s="137"/>
      <c r="H9" s="136"/>
      <c r="I9" s="138">
        <f>SUM(I5:I8)</f>
        <v>5000</v>
      </c>
      <c r="J9" s="138">
        <f>SUM(J5:J8)</f>
        <v>45000</v>
      </c>
      <c r="K9" s="138">
        <f>SUM(K5:K8)</f>
        <v>20000</v>
      </c>
      <c r="L9" s="138">
        <f>SUM(L5:L8)</f>
        <v>70000</v>
      </c>
      <c r="M9" s="137" t="s">
        <v>597</v>
      </c>
    </row>
    <row r="10" spans="1:13" s="50" customFormat="1" ht="15" customHeight="1">
      <c r="A10" s="51"/>
      <c r="B10" s="51"/>
      <c r="C10" s="52"/>
      <c r="D10" s="52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4" ht="49.5" customHeight="1">
      <c r="A12" s="11" t="s">
        <v>154</v>
      </c>
      <c r="B12" s="12" t="s">
        <v>207</v>
      </c>
      <c r="C12" s="11" t="s">
        <v>178</v>
      </c>
      <c r="D12" s="11" t="s">
        <v>178</v>
      </c>
      <c r="E12" s="11" t="s">
        <v>159</v>
      </c>
      <c r="F12" s="34" t="s">
        <v>1</v>
      </c>
      <c r="G12" s="140" t="s">
        <v>360</v>
      </c>
      <c r="H12" s="11" t="s">
        <v>7</v>
      </c>
      <c r="I12" s="13">
        <v>5000</v>
      </c>
      <c r="J12" s="13">
        <v>20000</v>
      </c>
      <c r="K12" s="13">
        <v>20000</v>
      </c>
      <c r="L12" s="13">
        <f>SUM(I12:K12)</f>
        <v>45000</v>
      </c>
      <c r="M12" s="12"/>
      <c r="N12" s="2"/>
    </row>
    <row r="13" spans="1:14" ht="15" customHeight="1">
      <c r="A13" s="232"/>
      <c r="B13" s="233"/>
      <c r="C13" s="232"/>
      <c r="D13" s="232"/>
      <c r="E13" s="232"/>
      <c r="F13" s="232"/>
      <c r="G13" s="244"/>
      <c r="H13" s="232"/>
      <c r="I13" s="236"/>
      <c r="J13" s="236"/>
      <c r="K13" s="236"/>
      <c r="L13" s="236"/>
      <c r="M13" s="233"/>
      <c r="N13" s="2"/>
    </row>
    <row r="14" spans="3:14" ht="15" customHeight="1">
      <c r="C14" s="2"/>
      <c r="D14" s="2"/>
      <c r="E14" s="2"/>
      <c r="G14" s="157"/>
      <c r="N14" s="2"/>
    </row>
    <row r="15" spans="3:14" ht="15" customHeight="1">
      <c r="C15" s="2"/>
      <c r="D15" s="2"/>
      <c r="E15" s="2"/>
      <c r="G15" s="157"/>
      <c r="N15" s="2"/>
    </row>
    <row r="16" spans="1:14" ht="15" customHeight="1">
      <c r="A16" s="231" t="s">
        <v>542</v>
      </c>
      <c r="B16" s="55" t="s">
        <v>606</v>
      </c>
      <c r="C16" s="2"/>
      <c r="D16" s="2"/>
      <c r="E16" s="2"/>
      <c r="G16" s="157"/>
      <c r="N16" s="2"/>
    </row>
    <row r="17" spans="1:14" ht="15" customHeight="1">
      <c r="A17" s="237"/>
      <c r="B17" s="238"/>
      <c r="C17" s="237"/>
      <c r="D17" s="237"/>
      <c r="E17" s="237"/>
      <c r="F17" s="237"/>
      <c r="G17" s="245"/>
      <c r="H17" s="237"/>
      <c r="I17" s="241"/>
      <c r="J17" s="241"/>
      <c r="K17" s="241"/>
      <c r="L17" s="241"/>
      <c r="M17" s="238"/>
      <c r="N17" s="2"/>
    </row>
    <row r="18" spans="1:14" s="6" customFormat="1" ht="31.5">
      <c r="A18" s="9" t="s">
        <v>101</v>
      </c>
      <c r="B18" s="9" t="s">
        <v>100</v>
      </c>
      <c r="C18" s="9" t="s">
        <v>46</v>
      </c>
      <c r="D18" s="9" t="s">
        <v>102</v>
      </c>
      <c r="E18" s="9" t="s">
        <v>160</v>
      </c>
      <c r="F18" s="32" t="s">
        <v>103</v>
      </c>
      <c r="G18" s="139"/>
      <c r="H18" s="9" t="s">
        <v>104</v>
      </c>
      <c r="I18" s="10" t="s">
        <v>474</v>
      </c>
      <c r="J18" s="10" t="s">
        <v>475</v>
      </c>
      <c r="K18" s="10" t="s">
        <v>476</v>
      </c>
      <c r="L18" s="10" t="s">
        <v>45</v>
      </c>
      <c r="M18" s="9" t="s">
        <v>309</v>
      </c>
      <c r="N18" s="1"/>
    </row>
    <row r="19" spans="1:13" ht="49.5" customHeight="1">
      <c r="A19" s="11" t="s">
        <v>155</v>
      </c>
      <c r="B19" s="12" t="s">
        <v>208</v>
      </c>
      <c r="C19" s="11" t="s">
        <v>179</v>
      </c>
      <c r="D19" s="11" t="s">
        <v>179</v>
      </c>
      <c r="E19" s="11" t="s">
        <v>180</v>
      </c>
      <c r="F19" s="34" t="s">
        <v>1</v>
      </c>
      <c r="G19" s="140" t="s">
        <v>360</v>
      </c>
      <c r="H19" s="11" t="s">
        <v>7</v>
      </c>
      <c r="I19" s="13"/>
      <c r="J19" s="13">
        <v>15000</v>
      </c>
      <c r="K19" s="13"/>
      <c r="L19" s="13">
        <f>SUM(I19:K19)</f>
        <v>15000</v>
      </c>
      <c r="M19" s="12"/>
    </row>
    <row r="20" spans="1:13" ht="15" customHeight="1">
      <c r="A20" s="232"/>
      <c r="B20" s="233"/>
      <c r="C20" s="232"/>
      <c r="D20" s="232"/>
      <c r="E20" s="232"/>
      <c r="F20" s="232"/>
      <c r="G20" s="244"/>
      <c r="H20" s="232"/>
      <c r="I20" s="236"/>
      <c r="J20" s="236"/>
      <c r="K20" s="236"/>
      <c r="L20" s="236"/>
      <c r="M20" s="233"/>
    </row>
    <row r="21" spans="3:7" ht="15" customHeight="1">
      <c r="C21" s="2"/>
      <c r="D21" s="2"/>
      <c r="E21" s="2"/>
      <c r="G21" s="157"/>
    </row>
    <row r="22" spans="3:7" ht="15" customHeight="1">
      <c r="C22" s="2"/>
      <c r="D22" s="2"/>
      <c r="E22" s="2"/>
      <c r="G22" s="157"/>
    </row>
    <row r="23" spans="1:7" ht="15" customHeight="1">
      <c r="A23" s="231" t="s">
        <v>543</v>
      </c>
      <c r="B23" s="55" t="s">
        <v>545</v>
      </c>
      <c r="C23" s="2"/>
      <c r="D23" s="2"/>
      <c r="E23" s="2"/>
      <c r="G23" s="157"/>
    </row>
    <row r="24" spans="1:13" ht="15" customHeight="1">
      <c r="A24" s="237"/>
      <c r="B24" s="238"/>
      <c r="C24" s="237"/>
      <c r="D24" s="237"/>
      <c r="E24" s="237"/>
      <c r="F24" s="237"/>
      <c r="G24" s="245"/>
      <c r="H24" s="237"/>
      <c r="I24" s="241"/>
      <c r="J24" s="241"/>
      <c r="K24" s="241"/>
      <c r="L24" s="241"/>
      <c r="M24" s="238"/>
    </row>
    <row r="25" spans="1:14" s="6" customFormat="1" ht="31.5">
      <c r="A25" s="9" t="s">
        <v>101</v>
      </c>
      <c r="B25" s="9" t="s">
        <v>100</v>
      </c>
      <c r="C25" s="9" t="s">
        <v>46</v>
      </c>
      <c r="D25" s="9" t="s">
        <v>102</v>
      </c>
      <c r="E25" s="9" t="s">
        <v>160</v>
      </c>
      <c r="F25" s="32" t="s">
        <v>103</v>
      </c>
      <c r="G25" s="139"/>
      <c r="H25" s="9" t="s">
        <v>104</v>
      </c>
      <c r="I25" s="10" t="s">
        <v>474</v>
      </c>
      <c r="J25" s="10" t="s">
        <v>475</v>
      </c>
      <c r="K25" s="10" t="s">
        <v>476</v>
      </c>
      <c r="L25" s="10" t="s">
        <v>45</v>
      </c>
      <c r="M25" s="9" t="s">
        <v>309</v>
      </c>
      <c r="N25" s="1"/>
    </row>
    <row r="26" spans="1:14" ht="49.5" customHeight="1">
      <c r="A26" s="11" t="s">
        <v>156</v>
      </c>
      <c r="B26" s="12" t="s">
        <v>209</v>
      </c>
      <c r="C26" s="11" t="s">
        <v>178</v>
      </c>
      <c r="D26" s="11" t="s">
        <v>178</v>
      </c>
      <c r="E26" s="11" t="s">
        <v>159</v>
      </c>
      <c r="F26" s="34" t="s">
        <v>1</v>
      </c>
      <c r="G26" s="140" t="s">
        <v>360</v>
      </c>
      <c r="H26" s="11" t="s">
        <v>7</v>
      </c>
      <c r="I26" s="13"/>
      <c r="J26" s="13">
        <v>10000</v>
      </c>
      <c r="K26" s="13"/>
      <c r="L26" s="13">
        <f>SUM(I26:K26)</f>
        <v>10000</v>
      </c>
      <c r="M26" s="12"/>
      <c r="N26" s="2"/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="90" zoomScaleNormal="90" zoomScalePageLayoutView="8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462</v>
      </c>
      <c r="B4" s="51" t="s">
        <v>465</v>
      </c>
      <c r="F4" s="53"/>
      <c r="G4" s="55"/>
      <c r="H4" s="229"/>
      <c r="I4" s="56">
        <f>SUM(I12:I20)</f>
        <v>160000</v>
      </c>
      <c r="J4" s="56">
        <f>SUM(J12:J20)</f>
        <v>695000</v>
      </c>
      <c r="K4" s="56">
        <f>SUM(K12:K20)</f>
        <v>225000</v>
      </c>
      <c r="L4" s="56">
        <f>SUM(L12:L20)</f>
        <v>1080000</v>
      </c>
      <c r="M4" s="230" t="s">
        <v>596</v>
      </c>
    </row>
    <row r="5" spans="1:13" s="50" customFormat="1" ht="15" customHeight="1">
      <c r="A5" s="52" t="s">
        <v>463</v>
      </c>
      <c r="B5" s="51" t="s">
        <v>466</v>
      </c>
      <c r="E5" s="130"/>
      <c r="F5" s="131"/>
      <c r="G5" s="132"/>
      <c r="H5" s="254" t="s">
        <v>598</v>
      </c>
      <c r="I5" s="133">
        <f>SUMIF($G12:$G20,"=δ",I12:I20)</f>
        <v>160000</v>
      </c>
      <c r="J5" s="133">
        <f>SUMIF($G12:$G20,"=δ",J12:J20)</f>
        <v>230000</v>
      </c>
      <c r="K5" s="133">
        <f>SUMIF($G12:$G20,"=δ",K12:K20)</f>
        <v>220000</v>
      </c>
      <c r="L5" s="133">
        <f>SUMIF($G12:$G20,"=δ",L12:L20)</f>
        <v>610000</v>
      </c>
      <c r="M5" s="132" t="s">
        <v>1</v>
      </c>
    </row>
    <row r="6" spans="5:13" s="50" customFormat="1" ht="15" customHeight="1">
      <c r="E6" s="130"/>
      <c r="F6" s="134"/>
      <c r="G6" s="132"/>
      <c r="H6" s="255"/>
      <c r="I6" s="133">
        <f>SUMIF($G12:$G20,"=μ",I12:I20)</f>
        <v>0</v>
      </c>
      <c r="J6" s="133">
        <f>SUMIF($G12:$G20,"=μ",J12:J20)</f>
        <v>5000</v>
      </c>
      <c r="K6" s="133">
        <f>SUMIF($G12:$G20,"=μ",K12:K20)</f>
        <v>5000</v>
      </c>
      <c r="L6" s="133">
        <f>SUMIF($G12:$G20,"=μ",L12:L20)</f>
        <v>10000</v>
      </c>
      <c r="M6" s="132" t="s">
        <v>468</v>
      </c>
    </row>
    <row r="7" spans="5:13" s="50" customFormat="1" ht="15" customHeight="1">
      <c r="E7" s="130"/>
      <c r="F7" s="134"/>
      <c r="G7" s="132"/>
      <c r="H7" s="255"/>
      <c r="I7" s="133">
        <f>SUMIF($G12:$G20,"=ε",I12:I20)</f>
        <v>0</v>
      </c>
      <c r="J7" s="133">
        <f>SUMIF($G12:$G20,"=ε",J12:J20)</f>
        <v>0</v>
      </c>
      <c r="K7" s="133">
        <f>SUMIF($G12:$G20,"=ε",K12:K20)</f>
        <v>0</v>
      </c>
      <c r="L7" s="133">
        <f>SUMIF($G12:$G20,"=ε",L12:L20)</f>
        <v>0</v>
      </c>
      <c r="M7" s="132" t="s">
        <v>469</v>
      </c>
    </row>
    <row r="8" spans="5:13" s="50" customFormat="1" ht="15" customHeight="1">
      <c r="E8" s="130"/>
      <c r="F8" s="134"/>
      <c r="G8" s="132"/>
      <c r="H8" s="255"/>
      <c r="I8" s="133">
        <f>SUMIF($G12:$G20,"=α",I12:I20)</f>
        <v>0</v>
      </c>
      <c r="J8" s="133">
        <f>SUMIF($G12:$G20,"=α",J12:J20)</f>
        <v>460000</v>
      </c>
      <c r="K8" s="133">
        <f>SUMIF($G12:$G20,"=α",K12:K20)</f>
        <v>0</v>
      </c>
      <c r="L8" s="133">
        <f>SUMIF($G12:$G20,"=α",L12:L20)</f>
        <v>460000</v>
      </c>
      <c r="M8" s="132" t="s">
        <v>470</v>
      </c>
    </row>
    <row r="9" spans="1:13" s="50" customFormat="1" ht="15" customHeight="1">
      <c r="A9" s="231" t="s">
        <v>478</v>
      </c>
      <c r="B9" s="55" t="s">
        <v>479</v>
      </c>
      <c r="E9" s="135"/>
      <c r="F9" s="136"/>
      <c r="G9" s="137"/>
      <c r="H9" s="136"/>
      <c r="I9" s="138">
        <f>SUM(I5:I8)</f>
        <v>160000</v>
      </c>
      <c r="J9" s="138">
        <f>SUM(J5:J8)</f>
        <v>695000</v>
      </c>
      <c r="K9" s="138">
        <f>SUM(K5:K8)</f>
        <v>225000</v>
      </c>
      <c r="L9" s="138">
        <f>SUM(L5:L8)</f>
        <v>1080000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4" ht="75" customHeight="1">
      <c r="A12" s="11" t="s">
        <v>65</v>
      </c>
      <c r="B12" s="12" t="s">
        <v>204</v>
      </c>
      <c r="C12" s="11" t="s">
        <v>159</v>
      </c>
      <c r="D12" s="11" t="s">
        <v>159</v>
      </c>
      <c r="E12" s="11"/>
      <c r="F12" s="34" t="s">
        <v>1</v>
      </c>
      <c r="G12" s="140" t="s">
        <v>360</v>
      </c>
      <c r="H12" s="11" t="s">
        <v>8</v>
      </c>
      <c r="I12" s="13">
        <v>100000</v>
      </c>
      <c r="J12" s="13">
        <v>100000</v>
      </c>
      <c r="K12" s="13">
        <v>80000</v>
      </c>
      <c r="L12" s="13">
        <f>SUM(I12:K12)</f>
        <v>280000</v>
      </c>
      <c r="M12" s="42" t="s">
        <v>589</v>
      </c>
      <c r="N12" s="2"/>
    </row>
    <row r="13" spans="1:14" ht="49.5" customHeight="1">
      <c r="A13" s="11" t="s">
        <v>66</v>
      </c>
      <c r="B13" s="12" t="s">
        <v>206</v>
      </c>
      <c r="C13" s="11" t="s">
        <v>159</v>
      </c>
      <c r="D13" s="11" t="s">
        <v>159</v>
      </c>
      <c r="E13" s="11"/>
      <c r="F13" s="34" t="s">
        <v>1</v>
      </c>
      <c r="G13" s="140" t="s">
        <v>360</v>
      </c>
      <c r="H13" s="11">
        <v>2009</v>
      </c>
      <c r="I13" s="13"/>
      <c r="J13" s="13">
        <v>30000</v>
      </c>
      <c r="K13" s="13">
        <v>40000</v>
      </c>
      <c r="L13" s="13">
        <f>SUM(I13:K13)</f>
        <v>70000</v>
      </c>
      <c r="M13" s="12" t="s">
        <v>435</v>
      </c>
      <c r="N13" s="2"/>
    </row>
    <row r="14" spans="1:14" ht="49.5" customHeight="1">
      <c r="A14" s="109" t="s">
        <v>67</v>
      </c>
      <c r="B14" s="110" t="s">
        <v>166</v>
      </c>
      <c r="C14" s="109" t="s">
        <v>159</v>
      </c>
      <c r="D14" s="109" t="s">
        <v>159</v>
      </c>
      <c r="E14" s="109"/>
      <c r="F14" s="111" t="s">
        <v>6</v>
      </c>
      <c r="G14" s="141" t="s">
        <v>359</v>
      </c>
      <c r="H14" s="109">
        <v>2009</v>
      </c>
      <c r="I14" s="112"/>
      <c r="J14" s="112">
        <v>460000</v>
      </c>
      <c r="K14" s="112"/>
      <c r="L14" s="112">
        <f>SUM(I14:K14)</f>
        <v>460000</v>
      </c>
      <c r="M14" s="110" t="s">
        <v>436</v>
      </c>
      <c r="N14" s="2"/>
    </row>
    <row r="15" spans="1:14" s="8" customFormat="1" ht="24.75" customHeight="1">
      <c r="A15" s="113" t="s">
        <v>55</v>
      </c>
      <c r="B15" s="114" t="s">
        <v>24</v>
      </c>
      <c r="C15" s="113"/>
      <c r="D15" s="113"/>
      <c r="E15" s="113"/>
      <c r="F15" s="115"/>
      <c r="G15" s="142"/>
      <c r="H15" s="113"/>
      <c r="I15" s="124"/>
      <c r="J15" s="124"/>
      <c r="K15" s="124"/>
      <c r="L15" s="116"/>
      <c r="M15" s="117"/>
      <c r="N15" s="7"/>
    </row>
    <row r="16" spans="1:14" s="8" customFormat="1" ht="39.75" customHeight="1">
      <c r="A16" s="118" t="s">
        <v>56</v>
      </c>
      <c r="B16" s="119" t="s">
        <v>318</v>
      </c>
      <c r="C16" s="118"/>
      <c r="D16" s="118"/>
      <c r="E16" s="118"/>
      <c r="F16" s="120"/>
      <c r="G16" s="143"/>
      <c r="H16" s="118"/>
      <c r="I16" s="125"/>
      <c r="J16" s="125"/>
      <c r="K16" s="125"/>
      <c r="L16" s="121"/>
      <c r="M16" s="122"/>
      <c r="N16" s="7"/>
    </row>
    <row r="17" spans="1:14" ht="99.75" customHeight="1">
      <c r="A17" s="11" t="s">
        <v>68</v>
      </c>
      <c r="B17" s="12" t="s">
        <v>211</v>
      </c>
      <c r="C17" s="11" t="s">
        <v>159</v>
      </c>
      <c r="D17" s="11" t="s">
        <v>159</v>
      </c>
      <c r="E17" s="11" t="s">
        <v>161</v>
      </c>
      <c r="F17" s="34" t="s">
        <v>1</v>
      </c>
      <c r="G17" s="140" t="s">
        <v>360</v>
      </c>
      <c r="H17" s="11" t="s">
        <v>8</v>
      </c>
      <c r="I17" s="13">
        <v>60000</v>
      </c>
      <c r="J17" s="13">
        <v>100000</v>
      </c>
      <c r="K17" s="13">
        <v>100000</v>
      </c>
      <c r="L17" s="13">
        <f>SUM(I17:K17)</f>
        <v>260000</v>
      </c>
      <c r="M17" s="12"/>
      <c r="N17" s="2"/>
    </row>
    <row r="18" spans="1:14" ht="75" customHeight="1">
      <c r="A18" s="109" t="s">
        <v>69</v>
      </c>
      <c r="B18" s="110" t="s">
        <v>29</v>
      </c>
      <c r="C18" s="109" t="s">
        <v>161</v>
      </c>
      <c r="D18" s="109" t="s">
        <v>161</v>
      </c>
      <c r="E18" s="109" t="s">
        <v>6</v>
      </c>
      <c r="F18" s="111" t="s">
        <v>173</v>
      </c>
      <c r="G18" s="141" t="s">
        <v>361</v>
      </c>
      <c r="H18" s="109" t="s">
        <v>8</v>
      </c>
      <c r="I18" s="112"/>
      <c r="J18" s="112">
        <v>5000</v>
      </c>
      <c r="K18" s="112">
        <v>5000</v>
      </c>
      <c r="L18" s="112">
        <f>SUM(I18:K18)</f>
        <v>10000</v>
      </c>
      <c r="M18" s="126" t="s">
        <v>165</v>
      </c>
      <c r="N18" s="2"/>
    </row>
    <row r="19" spans="1:14" s="8" customFormat="1" ht="24.75" customHeight="1">
      <c r="A19" s="113" t="s">
        <v>55</v>
      </c>
      <c r="B19" s="114" t="s">
        <v>31</v>
      </c>
      <c r="C19" s="113"/>
      <c r="D19" s="113"/>
      <c r="E19" s="113"/>
      <c r="F19" s="115"/>
      <c r="G19" s="142"/>
      <c r="H19" s="113"/>
      <c r="I19" s="116"/>
      <c r="J19" s="116"/>
      <c r="K19" s="116"/>
      <c r="L19" s="116"/>
      <c r="M19" s="127"/>
      <c r="N19" s="7"/>
    </row>
    <row r="20" spans="1:14" s="8" customFormat="1" ht="24.75" customHeight="1">
      <c r="A20" s="118" t="s">
        <v>56</v>
      </c>
      <c r="B20" s="119" t="s">
        <v>30</v>
      </c>
      <c r="C20" s="118"/>
      <c r="D20" s="118"/>
      <c r="E20" s="118"/>
      <c r="F20" s="120"/>
      <c r="G20" s="143"/>
      <c r="H20" s="118"/>
      <c r="I20" s="121"/>
      <c r="J20" s="121"/>
      <c r="K20" s="121"/>
      <c r="L20" s="121"/>
      <c r="M20" s="128"/>
      <c r="N20" s="7"/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="90" zoomScaleNormal="90" workbookViewId="0" topLeftCell="A10">
      <selection activeCell="A12" sqref="A12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462</v>
      </c>
      <c r="B4" s="51" t="s">
        <v>465</v>
      </c>
      <c r="F4" s="53"/>
      <c r="G4" s="55"/>
      <c r="H4" s="229"/>
      <c r="I4" s="56">
        <f>SUM(I12:I20)</f>
        <v>0</v>
      </c>
      <c r="J4" s="56">
        <f>SUM(J12:J20)</f>
        <v>280000</v>
      </c>
      <c r="K4" s="56">
        <f>SUM(K12:K20)</f>
        <v>80000</v>
      </c>
      <c r="L4" s="56">
        <f>SUM(L12:L20)</f>
        <v>360000</v>
      </c>
      <c r="M4" s="230" t="s">
        <v>596</v>
      </c>
    </row>
    <row r="5" spans="1:13" s="50" customFormat="1" ht="15" customHeight="1">
      <c r="A5" s="52" t="s">
        <v>481</v>
      </c>
      <c r="B5" s="51" t="s">
        <v>480</v>
      </c>
      <c r="E5" s="130"/>
      <c r="F5" s="131"/>
      <c r="G5" s="132"/>
      <c r="H5" s="254" t="s">
        <v>598</v>
      </c>
      <c r="I5" s="133">
        <f>SUMIF($G12:$G20,"=δ",I12:I20)</f>
        <v>0</v>
      </c>
      <c r="J5" s="133">
        <f>SUMIF($G12:$G20,"=δ",J12:J20)</f>
        <v>0</v>
      </c>
      <c r="K5" s="133">
        <f>SUMIF($G12:$G20,"=δ",K12:K20)</f>
        <v>0</v>
      </c>
      <c r="L5" s="133">
        <f>SUMIF($G12:$G20,"=δ",L12:L20)</f>
        <v>0</v>
      </c>
      <c r="M5" s="132" t="s">
        <v>1</v>
      </c>
    </row>
    <row r="6" spans="5:13" s="50" customFormat="1" ht="15" customHeight="1">
      <c r="E6" s="130"/>
      <c r="F6" s="134"/>
      <c r="G6" s="132"/>
      <c r="H6" s="255"/>
      <c r="I6" s="133">
        <f>SUMIF($G12:$G20,"=μ",I12:I20)</f>
        <v>0</v>
      </c>
      <c r="J6" s="133">
        <f>SUMIF($G12:$G20,"=μ",J12:J20)</f>
        <v>0</v>
      </c>
      <c r="K6" s="133">
        <f>SUMIF($G12:$G20,"=μ",K12:K20)</f>
        <v>0</v>
      </c>
      <c r="L6" s="133">
        <f>SUMIF($G12:$G20,"=μ",L12:L20)</f>
        <v>0</v>
      </c>
      <c r="M6" s="132" t="s">
        <v>468</v>
      </c>
    </row>
    <row r="7" spans="1:13" s="50" customFormat="1" ht="15" customHeight="1">
      <c r="A7" s="49"/>
      <c r="B7" s="49"/>
      <c r="E7" s="130"/>
      <c r="F7" s="134"/>
      <c r="G7" s="132"/>
      <c r="H7" s="255"/>
      <c r="I7" s="133">
        <f>SUMIF($G12:$G20,"=ε",I12:I20)</f>
        <v>0</v>
      </c>
      <c r="J7" s="133">
        <f>SUMIF($G12:$G20,"=ε",J12:J20)</f>
        <v>280000</v>
      </c>
      <c r="K7" s="133">
        <f>SUMIF($G12:$G20,"=ε",K12:K20)</f>
        <v>80000</v>
      </c>
      <c r="L7" s="133">
        <f>SUMIF($G12:$G20,"=ε",L12:L20)</f>
        <v>360000</v>
      </c>
      <c r="M7" s="132" t="s">
        <v>469</v>
      </c>
    </row>
    <row r="8" spans="1:13" s="50" customFormat="1" ht="15" customHeight="1">
      <c r="A8" s="49"/>
      <c r="B8" s="49"/>
      <c r="E8" s="130"/>
      <c r="F8" s="134"/>
      <c r="G8" s="132"/>
      <c r="H8" s="255"/>
      <c r="I8" s="133">
        <f>SUMIF($G12:$G20,"=α",I12:I20)</f>
        <v>0</v>
      </c>
      <c r="J8" s="133">
        <f>SUMIF($G12:$G20,"=α",J12:J20)</f>
        <v>0</v>
      </c>
      <c r="K8" s="133">
        <f>SUMIF($G12:$G20,"=α",K12:K20)</f>
        <v>0</v>
      </c>
      <c r="L8" s="133">
        <f>SUMIF($G12:$G20,"=α",L12:L20)</f>
        <v>0</v>
      </c>
      <c r="M8" s="132" t="s">
        <v>470</v>
      </c>
    </row>
    <row r="9" spans="1:13" s="50" customFormat="1" ht="15" customHeight="1">
      <c r="A9" s="231" t="s">
        <v>482</v>
      </c>
      <c r="B9" s="55" t="s">
        <v>488</v>
      </c>
      <c r="E9" s="135"/>
      <c r="F9" s="136"/>
      <c r="G9" s="137"/>
      <c r="H9" s="136"/>
      <c r="I9" s="138">
        <f>SUM(I5:I8)</f>
        <v>0</v>
      </c>
      <c r="J9" s="138">
        <f>SUM(J5:J8)</f>
        <v>280000</v>
      </c>
      <c r="K9" s="138">
        <f>SUM(K5:K8)</f>
        <v>80000</v>
      </c>
      <c r="L9" s="138">
        <f>SUM(L5:L8)</f>
        <v>360000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4" ht="49.5" customHeight="1">
      <c r="A12" s="11" t="s">
        <v>70</v>
      </c>
      <c r="B12" s="12" t="s">
        <v>32</v>
      </c>
      <c r="C12" s="11" t="s">
        <v>159</v>
      </c>
      <c r="D12" s="11" t="s">
        <v>159</v>
      </c>
      <c r="E12" s="11" t="s">
        <v>161</v>
      </c>
      <c r="F12" s="34" t="s">
        <v>1</v>
      </c>
      <c r="G12" s="140" t="s">
        <v>360</v>
      </c>
      <c r="H12" s="11" t="s">
        <v>8</v>
      </c>
      <c r="I12" s="250">
        <v>0</v>
      </c>
      <c r="J12" s="250">
        <v>0</v>
      </c>
      <c r="K12" s="250">
        <v>0</v>
      </c>
      <c r="L12" s="251">
        <f>SUM(I12:K12)</f>
        <v>0</v>
      </c>
      <c r="M12" s="160"/>
      <c r="N12" s="2"/>
    </row>
    <row r="13" spans="1:14" ht="49.5" customHeight="1">
      <c r="A13" s="109" t="s">
        <v>71</v>
      </c>
      <c r="B13" s="110" t="s">
        <v>33</v>
      </c>
      <c r="C13" s="109" t="s">
        <v>159</v>
      </c>
      <c r="D13" s="109" t="s">
        <v>159</v>
      </c>
      <c r="E13" s="109" t="s">
        <v>327</v>
      </c>
      <c r="F13" s="111" t="s">
        <v>174</v>
      </c>
      <c r="G13" s="141" t="s">
        <v>362</v>
      </c>
      <c r="H13" s="109" t="s">
        <v>310</v>
      </c>
      <c r="I13" s="112"/>
      <c r="J13" s="112">
        <f>150000+40000+40000</f>
        <v>230000</v>
      </c>
      <c r="K13" s="112">
        <f>40000+40000</f>
        <v>80000</v>
      </c>
      <c r="L13" s="112">
        <f>SUM(I13:K13)</f>
        <v>310000</v>
      </c>
      <c r="M13" s="110" t="s">
        <v>333</v>
      </c>
      <c r="N13" s="2"/>
    </row>
    <row r="14" spans="1:14" s="8" customFormat="1" ht="24.75" customHeight="1">
      <c r="A14" s="113" t="s">
        <v>55</v>
      </c>
      <c r="B14" s="114" t="s">
        <v>34</v>
      </c>
      <c r="C14" s="113"/>
      <c r="D14" s="113"/>
      <c r="E14" s="113"/>
      <c r="F14" s="115"/>
      <c r="G14" s="142"/>
      <c r="H14" s="158"/>
      <c r="I14" s="116"/>
      <c r="J14" s="208" t="s">
        <v>342</v>
      </c>
      <c r="K14" s="116"/>
      <c r="L14" s="208" t="s">
        <v>342</v>
      </c>
      <c r="M14" s="117"/>
      <c r="N14" s="7"/>
    </row>
    <row r="15" spans="1:14" s="8" customFormat="1" ht="24.75" customHeight="1">
      <c r="A15" s="113" t="s">
        <v>56</v>
      </c>
      <c r="B15" s="114" t="s">
        <v>37</v>
      </c>
      <c r="C15" s="113"/>
      <c r="D15" s="113"/>
      <c r="E15" s="113"/>
      <c r="F15" s="115"/>
      <c r="G15" s="142"/>
      <c r="H15" s="158"/>
      <c r="I15" s="116"/>
      <c r="J15" s="116"/>
      <c r="K15" s="208" t="s">
        <v>345</v>
      </c>
      <c r="L15" s="208" t="s">
        <v>345</v>
      </c>
      <c r="M15" s="117"/>
      <c r="N15" s="7"/>
    </row>
    <row r="16" spans="1:14" s="8" customFormat="1" ht="24.75" customHeight="1">
      <c r="A16" s="113" t="s">
        <v>57</v>
      </c>
      <c r="B16" s="114" t="s">
        <v>36</v>
      </c>
      <c r="C16" s="113"/>
      <c r="D16" s="113"/>
      <c r="E16" s="113"/>
      <c r="F16" s="115"/>
      <c r="G16" s="142"/>
      <c r="H16" s="158"/>
      <c r="I16" s="116"/>
      <c r="J16" s="208" t="s">
        <v>345</v>
      </c>
      <c r="K16" s="208" t="s">
        <v>345</v>
      </c>
      <c r="L16" s="208" t="s">
        <v>337</v>
      </c>
      <c r="M16" s="117"/>
      <c r="N16" s="7"/>
    </row>
    <row r="17" spans="1:14" s="8" customFormat="1" ht="24.75" customHeight="1">
      <c r="A17" s="113" t="s">
        <v>58</v>
      </c>
      <c r="B17" s="114" t="s">
        <v>344</v>
      </c>
      <c r="C17" s="113"/>
      <c r="D17" s="113"/>
      <c r="E17" s="113"/>
      <c r="F17" s="115"/>
      <c r="G17" s="142"/>
      <c r="H17" s="158"/>
      <c r="I17" s="116"/>
      <c r="J17" s="208" t="s">
        <v>345</v>
      </c>
      <c r="K17" s="116"/>
      <c r="L17" s="208" t="s">
        <v>345</v>
      </c>
      <c r="M17" s="117"/>
      <c r="N17" s="7"/>
    </row>
    <row r="18" spans="1:14" s="8" customFormat="1" ht="24.75" customHeight="1">
      <c r="A18" s="118" t="s">
        <v>59</v>
      </c>
      <c r="B18" s="119" t="s">
        <v>35</v>
      </c>
      <c r="C18" s="118"/>
      <c r="D18" s="118"/>
      <c r="E18" s="118"/>
      <c r="F18" s="120"/>
      <c r="G18" s="143"/>
      <c r="H18" s="159"/>
      <c r="I18" s="121"/>
      <c r="J18" s="209" t="s">
        <v>337</v>
      </c>
      <c r="K18" s="209" t="s">
        <v>337</v>
      </c>
      <c r="L18" s="209" t="s">
        <v>343</v>
      </c>
      <c r="M18" s="122"/>
      <c r="N18" s="7"/>
    </row>
    <row r="19" spans="1:14" ht="49.5" customHeight="1">
      <c r="A19" s="11" t="s">
        <v>72</v>
      </c>
      <c r="B19" s="12" t="s">
        <v>212</v>
      </c>
      <c r="C19" s="11" t="s">
        <v>159</v>
      </c>
      <c r="D19" s="11" t="s">
        <v>213</v>
      </c>
      <c r="E19" s="11" t="s">
        <v>161</v>
      </c>
      <c r="F19" s="34" t="s">
        <v>347</v>
      </c>
      <c r="G19" s="140"/>
      <c r="H19" s="11" t="s">
        <v>7</v>
      </c>
      <c r="I19" s="13"/>
      <c r="J19" s="13"/>
      <c r="K19" s="13"/>
      <c r="L19" s="13"/>
      <c r="M19" s="12" t="s">
        <v>172</v>
      </c>
      <c r="N19" s="2"/>
    </row>
    <row r="20" spans="1:14" ht="49.5" customHeight="1">
      <c r="A20" s="11" t="s">
        <v>73</v>
      </c>
      <c r="B20" s="12" t="s">
        <v>38</v>
      </c>
      <c r="C20" s="11" t="s">
        <v>159</v>
      </c>
      <c r="D20" s="11" t="s">
        <v>159</v>
      </c>
      <c r="E20" s="11" t="s">
        <v>327</v>
      </c>
      <c r="F20" s="34" t="s">
        <v>174</v>
      </c>
      <c r="G20" s="140" t="s">
        <v>362</v>
      </c>
      <c r="H20" s="11">
        <v>2009</v>
      </c>
      <c r="I20" s="13"/>
      <c r="J20" s="13">
        <v>50000</v>
      </c>
      <c r="K20" s="13"/>
      <c r="L20" s="13">
        <f>SUM(I20:K20)</f>
        <v>50000</v>
      </c>
      <c r="M20" s="12" t="s">
        <v>334</v>
      </c>
      <c r="N20" s="2"/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462</v>
      </c>
      <c r="B4" s="51" t="s">
        <v>465</v>
      </c>
      <c r="F4" s="53"/>
      <c r="G4" s="55"/>
      <c r="H4" s="229"/>
      <c r="I4" s="56">
        <f>SUM(I12:I23)</f>
        <v>706000</v>
      </c>
      <c r="J4" s="56">
        <f>SUM(J12:J23)</f>
        <v>1763000</v>
      </c>
      <c r="K4" s="56">
        <f>SUM(K12:K23)</f>
        <v>1260000</v>
      </c>
      <c r="L4" s="56">
        <f>SUM(L12:L23)</f>
        <v>3729000</v>
      </c>
      <c r="M4" s="230" t="s">
        <v>596</v>
      </c>
    </row>
    <row r="5" spans="1:13" s="50" customFormat="1" ht="15" customHeight="1">
      <c r="A5" s="52" t="s">
        <v>481</v>
      </c>
      <c r="B5" s="51" t="s">
        <v>480</v>
      </c>
      <c r="E5" s="130"/>
      <c r="F5" s="131"/>
      <c r="G5" s="132"/>
      <c r="H5" s="254" t="s">
        <v>598</v>
      </c>
      <c r="I5" s="133">
        <f>SUMIF($G12:$G23,"=δ",I12:I23)</f>
        <v>206000</v>
      </c>
      <c r="J5" s="133">
        <f>SUMIF($G12:$G23,"=δ",J12:J23)</f>
        <v>223000</v>
      </c>
      <c r="K5" s="133">
        <f>SUMIF($G12:$G23,"=δ",K12:K23)</f>
        <v>120000</v>
      </c>
      <c r="L5" s="133">
        <f>SUMIF($G12:$G23,"=δ",L12:L23)</f>
        <v>549000</v>
      </c>
      <c r="M5" s="132" t="s">
        <v>1</v>
      </c>
    </row>
    <row r="6" spans="5:13" s="50" customFormat="1" ht="15" customHeight="1">
      <c r="E6" s="130"/>
      <c r="F6" s="134"/>
      <c r="G6" s="132"/>
      <c r="H6" s="255"/>
      <c r="I6" s="133">
        <f>SUMIF($G12:$G23,"=μ",I12:I23)</f>
        <v>0</v>
      </c>
      <c r="J6" s="133">
        <f>SUMIF($G12:$G23,"=μ",J12:J23)</f>
        <v>40000</v>
      </c>
      <c r="K6" s="133">
        <f>SUMIF($G12:$G23,"=μ",K12:K23)</f>
        <v>140000</v>
      </c>
      <c r="L6" s="133">
        <f>SUMIF($G12:$G23,"=μ",L12:L23)</f>
        <v>180000</v>
      </c>
      <c r="M6" s="132" t="s">
        <v>468</v>
      </c>
    </row>
    <row r="7" spans="1:13" s="50" customFormat="1" ht="15" customHeight="1">
      <c r="A7" s="49"/>
      <c r="B7" s="49"/>
      <c r="E7" s="130"/>
      <c r="F7" s="134"/>
      <c r="G7" s="132"/>
      <c r="H7" s="255"/>
      <c r="I7" s="133">
        <f>SUMIF($G12:$G23,"=ε",I12:I23)</f>
        <v>0</v>
      </c>
      <c r="J7" s="133">
        <f>SUMIF($G12:$G23,"=ε",J12:J23)</f>
        <v>0</v>
      </c>
      <c r="K7" s="133">
        <f>SUMIF($G12:$G23,"=ε",K12:K23)</f>
        <v>0</v>
      </c>
      <c r="L7" s="133">
        <f>SUMIF($G12:$G23,"=ε",L12:L23)</f>
        <v>0</v>
      </c>
      <c r="M7" s="132" t="s">
        <v>469</v>
      </c>
    </row>
    <row r="8" spans="1:13" s="50" customFormat="1" ht="15" customHeight="1">
      <c r="A8" s="49"/>
      <c r="B8" s="49"/>
      <c r="E8" s="130"/>
      <c r="F8" s="134"/>
      <c r="G8" s="132"/>
      <c r="H8" s="255"/>
      <c r="I8" s="133">
        <f>SUMIF($G12:$G23,"=α",I12:I23)</f>
        <v>500000</v>
      </c>
      <c r="J8" s="133">
        <f>SUMIF($G12:$G23,"=α",J12:J23)</f>
        <v>1500000</v>
      </c>
      <c r="K8" s="133">
        <f>SUMIF($G12:$G23,"=α",K12:K23)</f>
        <v>1000000</v>
      </c>
      <c r="L8" s="133">
        <f>SUMIF($G12:$G23,"=α",L12:L23)</f>
        <v>3000000</v>
      </c>
      <c r="M8" s="132" t="s">
        <v>470</v>
      </c>
    </row>
    <row r="9" spans="1:13" s="50" customFormat="1" ht="15" customHeight="1">
      <c r="A9" s="231" t="s">
        <v>492</v>
      </c>
      <c r="B9" s="55" t="s">
        <v>489</v>
      </c>
      <c r="E9" s="135"/>
      <c r="F9" s="136"/>
      <c r="G9" s="137"/>
      <c r="H9" s="136"/>
      <c r="I9" s="138">
        <f>SUM(I5:I8)</f>
        <v>706000</v>
      </c>
      <c r="J9" s="138">
        <f>SUM(J5:J8)</f>
        <v>1763000</v>
      </c>
      <c r="K9" s="138">
        <f>SUM(K5:K8)</f>
        <v>1260000</v>
      </c>
      <c r="L9" s="138">
        <f>SUM(L5:L8)</f>
        <v>3729000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33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4" ht="43.5" customHeight="1">
      <c r="A12" s="11" t="s">
        <v>74</v>
      </c>
      <c r="B12" s="12" t="s">
        <v>214</v>
      </c>
      <c r="C12" s="11" t="s">
        <v>159</v>
      </c>
      <c r="D12" s="11" t="s">
        <v>159</v>
      </c>
      <c r="E12" s="11"/>
      <c r="F12" s="34" t="s">
        <v>1</v>
      </c>
      <c r="G12" s="140" t="s">
        <v>360</v>
      </c>
      <c r="H12" s="11" t="s">
        <v>5</v>
      </c>
      <c r="I12" s="13">
        <v>46000</v>
      </c>
      <c r="J12" s="13">
        <v>23000</v>
      </c>
      <c r="K12" s="13"/>
      <c r="L12" s="13">
        <f>SUM(I12:K12)</f>
        <v>69000</v>
      </c>
      <c r="M12" s="12" t="s">
        <v>438</v>
      </c>
      <c r="N12" s="2"/>
    </row>
    <row r="13" spans="1:14" ht="43.5" customHeight="1">
      <c r="A13" s="11" t="s">
        <v>75</v>
      </c>
      <c r="B13" s="12" t="s">
        <v>215</v>
      </c>
      <c r="C13" s="11" t="s">
        <v>159</v>
      </c>
      <c r="D13" s="11" t="s">
        <v>159</v>
      </c>
      <c r="E13" s="11"/>
      <c r="F13" s="34" t="s">
        <v>402</v>
      </c>
      <c r="G13" s="140" t="s">
        <v>361</v>
      </c>
      <c r="H13" s="11" t="s">
        <v>7</v>
      </c>
      <c r="I13" s="13"/>
      <c r="J13" s="13">
        <v>40000</v>
      </c>
      <c r="K13" s="13">
        <v>40000</v>
      </c>
      <c r="L13" s="13">
        <f>SUM(I13:K13)</f>
        <v>80000</v>
      </c>
      <c r="M13" s="12" t="s">
        <v>437</v>
      </c>
      <c r="N13" s="2"/>
    </row>
    <row r="14" spans="1:14" ht="43.5" customHeight="1">
      <c r="A14" s="11" t="s">
        <v>76</v>
      </c>
      <c r="B14" s="12" t="s">
        <v>216</v>
      </c>
      <c r="C14" s="11" t="s">
        <v>159</v>
      </c>
      <c r="D14" s="11" t="s">
        <v>159</v>
      </c>
      <c r="E14" s="11"/>
      <c r="F14" s="34" t="s">
        <v>1</v>
      </c>
      <c r="G14" s="140" t="s">
        <v>360</v>
      </c>
      <c r="H14" s="11" t="s">
        <v>217</v>
      </c>
      <c r="I14" s="13">
        <v>30000</v>
      </c>
      <c r="J14" s="13">
        <v>30000</v>
      </c>
      <c r="K14" s="13"/>
      <c r="L14" s="13">
        <f>SUM(I14:K14)</f>
        <v>60000</v>
      </c>
      <c r="M14" s="12" t="s">
        <v>438</v>
      </c>
      <c r="N14" s="2"/>
    </row>
    <row r="15" spans="1:14" ht="43.5" customHeight="1">
      <c r="A15" s="109" t="s">
        <v>77</v>
      </c>
      <c r="B15" s="161" t="s">
        <v>42</v>
      </c>
      <c r="C15" s="109" t="s">
        <v>159</v>
      </c>
      <c r="D15" s="109" t="s">
        <v>218</v>
      </c>
      <c r="E15" s="109"/>
      <c r="F15" s="111" t="s">
        <v>219</v>
      </c>
      <c r="G15" s="141" t="s">
        <v>359</v>
      </c>
      <c r="H15" s="109" t="s">
        <v>7</v>
      </c>
      <c r="I15" s="112">
        <v>500000</v>
      </c>
      <c r="J15" s="112">
        <v>1500000</v>
      </c>
      <c r="K15" s="112">
        <v>1000000</v>
      </c>
      <c r="L15" s="112">
        <f>SUM(I15:K15)</f>
        <v>3000000</v>
      </c>
      <c r="M15" s="110" t="s">
        <v>44</v>
      </c>
      <c r="N15" s="2"/>
    </row>
    <row r="16" spans="1:14" s="8" customFormat="1" ht="39.75" customHeight="1">
      <c r="A16" s="113" t="s">
        <v>55</v>
      </c>
      <c r="B16" s="114" t="s">
        <v>590</v>
      </c>
      <c r="C16" s="113"/>
      <c r="D16" s="113"/>
      <c r="E16" s="113"/>
      <c r="F16" s="115"/>
      <c r="G16" s="142"/>
      <c r="H16" s="113"/>
      <c r="I16" s="116"/>
      <c r="J16" s="116"/>
      <c r="K16" s="116"/>
      <c r="L16" s="116"/>
      <c r="M16" s="117"/>
      <c r="N16" s="7"/>
    </row>
    <row r="17" spans="1:14" s="8" customFormat="1" ht="24.75" customHeight="1">
      <c r="A17" s="113" t="s">
        <v>56</v>
      </c>
      <c r="B17" s="114" t="s">
        <v>220</v>
      </c>
      <c r="C17" s="113"/>
      <c r="D17" s="113"/>
      <c r="E17" s="113"/>
      <c r="F17" s="115"/>
      <c r="G17" s="142"/>
      <c r="H17" s="113"/>
      <c r="I17" s="116"/>
      <c r="J17" s="116"/>
      <c r="K17" s="116"/>
      <c r="L17" s="116"/>
      <c r="M17" s="117"/>
      <c r="N17" s="7"/>
    </row>
    <row r="18" spans="1:14" s="8" customFormat="1" ht="24.75" customHeight="1">
      <c r="A18" s="113" t="s">
        <v>57</v>
      </c>
      <c r="B18" s="114" t="s">
        <v>41</v>
      </c>
      <c r="C18" s="113"/>
      <c r="D18" s="113"/>
      <c r="E18" s="113"/>
      <c r="F18" s="115"/>
      <c r="G18" s="142"/>
      <c r="H18" s="113"/>
      <c r="I18" s="116"/>
      <c r="J18" s="116"/>
      <c r="K18" s="116"/>
      <c r="L18" s="116"/>
      <c r="M18" s="117"/>
      <c r="N18" s="7"/>
    </row>
    <row r="19" spans="1:14" s="8" customFormat="1" ht="24.75" customHeight="1">
      <c r="A19" s="118" t="s">
        <v>58</v>
      </c>
      <c r="B19" s="119" t="s">
        <v>43</v>
      </c>
      <c r="C19" s="118"/>
      <c r="D19" s="118"/>
      <c r="E19" s="118"/>
      <c r="F19" s="120"/>
      <c r="G19" s="143"/>
      <c r="H19" s="118"/>
      <c r="I19" s="121"/>
      <c r="J19" s="121"/>
      <c r="K19" s="121"/>
      <c r="L19" s="121"/>
      <c r="M19" s="122" t="s">
        <v>111</v>
      </c>
      <c r="N19" s="7"/>
    </row>
    <row r="20" spans="1:14" ht="43.5" customHeight="1">
      <c r="A20" s="11" t="s">
        <v>78</v>
      </c>
      <c r="B20" s="12" t="s">
        <v>221</v>
      </c>
      <c r="C20" s="11" t="s">
        <v>159</v>
      </c>
      <c r="D20" s="11" t="s">
        <v>159</v>
      </c>
      <c r="E20" s="11"/>
      <c r="F20" s="34" t="s">
        <v>1</v>
      </c>
      <c r="G20" s="140" t="s">
        <v>360</v>
      </c>
      <c r="H20" s="11" t="s">
        <v>8</v>
      </c>
      <c r="I20" s="13">
        <v>130000</v>
      </c>
      <c r="J20" s="13">
        <v>150000</v>
      </c>
      <c r="K20" s="13">
        <v>120000</v>
      </c>
      <c r="L20" s="13">
        <f>SUM(I20:K20)</f>
        <v>400000</v>
      </c>
      <c r="M20" s="12"/>
      <c r="N20" s="2"/>
    </row>
    <row r="21" spans="1:14" ht="43.5" customHeight="1">
      <c r="A21" s="11" t="s">
        <v>79</v>
      </c>
      <c r="B21" s="12" t="s">
        <v>222</v>
      </c>
      <c r="C21" s="11" t="s">
        <v>159</v>
      </c>
      <c r="D21" s="11" t="s">
        <v>159</v>
      </c>
      <c r="E21" s="11"/>
      <c r="F21" s="34" t="s">
        <v>1</v>
      </c>
      <c r="G21" s="140" t="s">
        <v>360</v>
      </c>
      <c r="H21" s="11">
        <v>2009</v>
      </c>
      <c r="I21" s="13"/>
      <c r="J21" s="13">
        <v>20000</v>
      </c>
      <c r="K21" s="13"/>
      <c r="L21" s="13">
        <f>SUM(I21:K21)</f>
        <v>20000</v>
      </c>
      <c r="M21" s="12"/>
      <c r="N21" s="2"/>
    </row>
    <row r="22" spans="1:14" ht="43.5" customHeight="1">
      <c r="A22" s="11" t="s">
        <v>80</v>
      </c>
      <c r="B22" s="12" t="s">
        <v>223</v>
      </c>
      <c r="C22" s="11" t="s">
        <v>159</v>
      </c>
      <c r="D22" s="11" t="s">
        <v>159</v>
      </c>
      <c r="E22" s="11" t="s">
        <v>6</v>
      </c>
      <c r="F22" s="34" t="s">
        <v>402</v>
      </c>
      <c r="G22" s="140" t="s">
        <v>361</v>
      </c>
      <c r="H22" s="11">
        <v>2010</v>
      </c>
      <c r="I22" s="13"/>
      <c r="J22" s="13"/>
      <c r="K22" s="13">
        <v>100000</v>
      </c>
      <c r="L22" s="13">
        <f>SUM(I22:K22)</f>
        <v>100000</v>
      </c>
      <c r="M22" s="12" t="s">
        <v>591</v>
      </c>
      <c r="N22" s="2"/>
    </row>
    <row r="23" spans="1:14" ht="64.5" customHeight="1">
      <c r="A23" s="11" t="s">
        <v>81</v>
      </c>
      <c r="B23" s="12" t="s">
        <v>346</v>
      </c>
      <c r="C23" s="11" t="s">
        <v>159</v>
      </c>
      <c r="D23" s="11" t="s">
        <v>159</v>
      </c>
      <c r="E23" s="11"/>
      <c r="F23" s="34"/>
      <c r="G23" s="140"/>
      <c r="H23" s="11" t="s">
        <v>8</v>
      </c>
      <c r="I23" s="13"/>
      <c r="J23" s="13"/>
      <c r="K23" s="13"/>
      <c r="L23" s="13"/>
      <c r="M23" s="12" t="s">
        <v>592</v>
      </c>
      <c r="N23" s="2"/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462</v>
      </c>
      <c r="B4" s="51" t="s">
        <v>465</v>
      </c>
      <c r="F4" s="53"/>
      <c r="G4" s="55"/>
      <c r="H4" s="229"/>
      <c r="I4" s="56">
        <f>SUM(I12:I17)</f>
        <v>0</v>
      </c>
      <c r="J4" s="56">
        <f>SUM(J12:J17)</f>
        <v>45000</v>
      </c>
      <c r="K4" s="56">
        <f>SUM(K12:K17)</f>
        <v>65000</v>
      </c>
      <c r="L4" s="56">
        <f>SUM(L12:L17)</f>
        <v>110000</v>
      </c>
      <c r="M4" s="230" t="s">
        <v>596</v>
      </c>
    </row>
    <row r="5" spans="1:13" s="50" customFormat="1" ht="15" customHeight="1">
      <c r="A5" s="52" t="s">
        <v>481</v>
      </c>
      <c r="B5" s="51" t="s">
        <v>480</v>
      </c>
      <c r="E5" s="130"/>
      <c r="F5" s="131"/>
      <c r="G5" s="132"/>
      <c r="H5" s="254" t="s">
        <v>598</v>
      </c>
      <c r="I5" s="133">
        <f>SUMIF($G12:$G17,"=δ",I12:I17)</f>
        <v>0</v>
      </c>
      <c r="J5" s="133">
        <f>SUMIF($G12:$G17,"=δ",J12:J17)</f>
        <v>45000</v>
      </c>
      <c r="K5" s="133">
        <f>SUMIF($G12:$G17,"=δ",K12:K17)</f>
        <v>65000</v>
      </c>
      <c r="L5" s="133">
        <f>SUMIF($G12:$G17,"=δ",L12:L17)</f>
        <v>110000</v>
      </c>
      <c r="M5" s="132" t="s">
        <v>1</v>
      </c>
    </row>
    <row r="6" spans="5:13" s="50" customFormat="1" ht="15" customHeight="1">
      <c r="E6" s="130"/>
      <c r="F6" s="134"/>
      <c r="G6" s="132"/>
      <c r="H6" s="255"/>
      <c r="I6" s="133">
        <f>SUMIF($G12:$G17,"=μ",I12:I17)</f>
        <v>0</v>
      </c>
      <c r="J6" s="133">
        <f>SUMIF($G12:$G17,"=μ",J12:J17)</f>
        <v>0</v>
      </c>
      <c r="K6" s="133">
        <f>SUMIF($G12:$G17,"=μ",K12:K17)</f>
        <v>0</v>
      </c>
      <c r="L6" s="133">
        <f>SUMIF($G12:$G17,"=μ",L12:L17)</f>
        <v>0</v>
      </c>
      <c r="M6" s="132" t="s">
        <v>468</v>
      </c>
    </row>
    <row r="7" spans="1:13" s="50" customFormat="1" ht="15" customHeight="1">
      <c r="A7" s="49"/>
      <c r="B7" s="49"/>
      <c r="E7" s="130"/>
      <c r="F7" s="134"/>
      <c r="G7" s="132"/>
      <c r="H7" s="255"/>
      <c r="I7" s="133">
        <f>SUMIF($G12:$G17,"=ε",I12:I17)</f>
        <v>0</v>
      </c>
      <c r="J7" s="133">
        <f>SUMIF($G12:$G17,"=ε",J12:J17)</f>
        <v>0</v>
      </c>
      <c r="K7" s="133">
        <f>SUMIF($G12:$G17,"=ε",K12:K17)</f>
        <v>0</v>
      </c>
      <c r="L7" s="133">
        <f>SUMIF($G12:$G17,"=ε",L12:L17)</f>
        <v>0</v>
      </c>
      <c r="M7" s="132" t="s">
        <v>469</v>
      </c>
    </row>
    <row r="8" spans="1:13" s="50" customFormat="1" ht="15" customHeight="1">
      <c r="A8" s="49"/>
      <c r="B8" s="49"/>
      <c r="E8" s="130"/>
      <c r="F8" s="134"/>
      <c r="G8" s="132"/>
      <c r="H8" s="255"/>
      <c r="I8" s="133">
        <f>SUMIF($G12:$G17,"=α",I12:I17)</f>
        <v>0</v>
      </c>
      <c r="J8" s="133">
        <f>SUMIF($G12:$G17,"=α",J12:J17)</f>
        <v>0</v>
      </c>
      <c r="K8" s="133">
        <f>SUMIF($G12:$G17,"=α",K12:K17)</f>
        <v>0</v>
      </c>
      <c r="L8" s="133">
        <f>SUMIF($G12:$G17,"=α",L12:L17)</f>
        <v>0</v>
      </c>
      <c r="M8" s="132" t="s">
        <v>470</v>
      </c>
    </row>
    <row r="9" spans="1:13" s="50" customFormat="1" ht="15" customHeight="1">
      <c r="A9" s="231" t="s">
        <v>491</v>
      </c>
      <c r="B9" s="55" t="s">
        <v>490</v>
      </c>
      <c r="E9" s="135"/>
      <c r="F9" s="136"/>
      <c r="G9" s="137"/>
      <c r="H9" s="136"/>
      <c r="I9" s="138">
        <f>SUM(I5:I8)</f>
        <v>0</v>
      </c>
      <c r="J9" s="138">
        <f>SUM(J5:J8)</f>
        <v>45000</v>
      </c>
      <c r="K9" s="138">
        <f>SUM(K5:K8)</f>
        <v>65000</v>
      </c>
      <c r="L9" s="138">
        <f>SUM(L5:L8)</f>
        <v>110000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4" ht="49.5" customHeight="1">
      <c r="A12" s="109" t="s">
        <v>82</v>
      </c>
      <c r="B12" s="110" t="s">
        <v>401</v>
      </c>
      <c r="C12" s="109" t="s">
        <v>159</v>
      </c>
      <c r="D12" s="109" t="s">
        <v>159</v>
      </c>
      <c r="E12" s="109"/>
      <c r="F12" s="111" t="s">
        <v>1</v>
      </c>
      <c r="G12" s="141" t="s">
        <v>360</v>
      </c>
      <c r="H12" s="109" t="s">
        <v>8</v>
      </c>
      <c r="I12" s="112"/>
      <c r="J12" s="112">
        <v>25000</v>
      </c>
      <c r="K12" s="112">
        <v>25000</v>
      </c>
      <c r="L12" s="112">
        <f>SUM(I12:K12)</f>
        <v>50000</v>
      </c>
      <c r="M12" s="110"/>
      <c r="N12" s="2"/>
    </row>
    <row r="13" spans="1:14" s="8" customFormat="1" ht="24.75" customHeight="1">
      <c r="A13" s="113" t="s">
        <v>55</v>
      </c>
      <c r="B13" s="162" t="s">
        <v>39</v>
      </c>
      <c r="C13" s="113"/>
      <c r="D13" s="113"/>
      <c r="E13" s="113"/>
      <c r="F13" s="115"/>
      <c r="G13" s="142"/>
      <c r="H13" s="113"/>
      <c r="I13" s="116"/>
      <c r="J13" s="116"/>
      <c r="K13" s="116"/>
      <c r="L13" s="116"/>
      <c r="M13" s="117"/>
      <c r="N13" s="7"/>
    </row>
    <row r="14" spans="1:14" s="8" customFormat="1" ht="24.75" customHeight="1">
      <c r="A14" s="113" t="s">
        <v>56</v>
      </c>
      <c r="B14" s="162" t="s">
        <v>40</v>
      </c>
      <c r="C14" s="113"/>
      <c r="D14" s="113"/>
      <c r="E14" s="113"/>
      <c r="F14" s="115"/>
      <c r="G14" s="142"/>
      <c r="H14" s="113"/>
      <c r="I14" s="116"/>
      <c r="J14" s="116"/>
      <c r="K14" s="116"/>
      <c r="L14" s="116"/>
      <c r="M14" s="117"/>
      <c r="N14" s="7"/>
    </row>
    <row r="15" spans="1:14" s="8" customFormat="1" ht="39.75" customHeight="1">
      <c r="A15" s="118" t="s">
        <v>57</v>
      </c>
      <c r="B15" s="163" t="s">
        <v>319</v>
      </c>
      <c r="C15" s="118"/>
      <c r="D15" s="118"/>
      <c r="E15" s="118"/>
      <c r="F15" s="120"/>
      <c r="G15" s="143"/>
      <c r="H15" s="118"/>
      <c r="I15" s="121"/>
      <c r="J15" s="121"/>
      <c r="K15" s="121"/>
      <c r="L15" s="121"/>
      <c r="M15" s="122"/>
      <c r="N15" s="7"/>
    </row>
    <row r="16" spans="1:14" ht="49.5" customHeight="1">
      <c r="A16" s="11" t="s">
        <v>83</v>
      </c>
      <c r="B16" s="12" t="s">
        <v>225</v>
      </c>
      <c r="C16" s="11" t="s">
        <v>161</v>
      </c>
      <c r="D16" s="11" t="s">
        <v>161</v>
      </c>
      <c r="E16" s="11" t="s">
        <v>168</v>
      </c>
      <c r="F16" s="34" t="s">
        <v>1</v>
      </c>
      <c r="G16" s="140" t="s">
        <v>360</v>
      </c>
      <c r="H16" s="11" t="s">
        <v>5</v>
      </c>
      <c r="I16" s="13"/>
      <c r="J16" s="13">
        <v>20000</v>
      </c>
      <c r="K16" s="13">
        <v>40000</v>
      </c>
      <c r="L16" s="13">
        <f>SUM(I16:K16)</f>
        <v>60000</v>
      </c>
      <c r="M16" s="12"/>
      <c r="N16" s="2"/>
    </row>
    <row r="17" spans="1:14" ht="49.5" customHeight="1">
      <c r="A17" s="11" t="s">
        <v>84</v>
      </c>
      <c r="B17" s="12" t="s">
        <v>226</v>
      </c>
      <c r="C17" s="11" t="s">
        <v>159</v>
      </c>
      <c r="D17" s="11" t="s">
        <v>159</v>
      </c>
      <c r="E17" s="11"/>
      <c r="F17" s="34"/>
      <c r="G17" s="140"/>
      <c r="H17" s="11" t="s">
        <v>8</v>
      </c>
      <c r="I17" s="13"/>
      <c r="J17" s="13"/>
      <c r="K17" s="13"/>
      <c r="L17" s="13"/>
      <c r="M17" s="12" t="s">
        <v>592</v>
      </c>
      <c r="N17" s="2"/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462</v>
      </c>
      <c r="B4" s="51" t="s">
        <v>465</v>
      </c>
      <c r="F4" s="53"/>
      <c r="G4" s="55"/>
      <c r="H4" s="229"/>
      <c r="I4" s="56">
        <f>SUM(I12:I35)</f>
        <v>168000</v>
      </c>
      <c r="J4" s="56">
        <f>SUM(J12:J35)</f>
        <v>2550000</v>
      </c>
      <c r="K4" s="56">
        <f>SUM(K12:K35)</f>
        <v>1665000</v>
      </c>
      <c r="L4" s="56">
        <f>SUM(L12:L35)</f>
        <v>4383000</v>
      </c>
      <c r="M4" s="230" t="s">
        <v>596</v>
      </c>
    </row>
    <row r="5" spans="1:13" s="50" customFormat="1" ht="15" customHeight="1">
      <c r="A5" s="52" t="s">
        <v>481</v>
      </c>
      <c r="B5" s="51" t="s">
        <v>480</v>
      </c>
      <c r="E5" s="130"/>
      <c r="F5" s="131"/>
      <c r="G5" s="132"/>
      <c r="H5" s="254" t="s">
        <v>598</v>
      </c>
      <c r="I5" s="133">
        <f>SUMIF($G12:$G35,"=δ",I12:I35)</f>
        <v>94000</v>
      </c>
      <c r="J5" s="133">
        <f>SUMIF($G12:$G35,"=δ",J12:J35)</f>
        <v>250000</v>
      </c>
      <c r="K5" s="133">
        <f>SUMIF($G12:$G35,"=δ",K12:K35)</f>
        <v>165000</v>
      </c>
      <c r="L5" s="133">
        <f>SUMIF($G12:$G35,"=δ",L12:L35)</f>
        <v>509000</v>
      </c>
      <c r="M5" s="132" t="s">
        <v>1</v>
      </c>
    </row>
    <row r="6" spans="5:13" s="50" customFormat="1" ht="15" customHeight="1">
      <c r="E6" s="130"/>
      <c r="F6" s="134"/>
      <c r="G6" s="132"/>
      <c r="H6" s="255"/>
      <c r="I6" s="133">
        <f>SUMIF($G12:$G35,"=μ",I12:I35)</f>
        <v>0</v>
      </c>
      <c r="J6" s="133">
        <f>SUMIF($G12:$G35,"=μ",J12:J35)</f>
        <v>0</v>
      </c>
      <c r="K6" s="133">
        <f>SUMIF($G12:$G35,"=μ",K12:K35)</f>
        <v>0</v>
      </c>
      <c r="L6" s="133">
        <f>SUMIF($G12:$G35,"=μ",L12:L35)</f>
        <v>0</v>
      </c>
      <c r="M6" s="132" t="s">
        <v>468</v>
      </c>
    </row>
    <row r="7" spans="1:13" s="50" customFormat="1" ht="15" customHeight="1">
      <c r="A7" s="49"/>
      <c r="B7" s="49"/>
      <c r="E7" s="130"/>
      <c r="F7" s="134"/>
      <c r="G7" s="132"/>
      <c r="H7" s="255"/>
      <c r="I7" s="133">
        <f>SUMIF($G12:$G35,"=ε",I12:I35)</f>
        <v>0</v>
      </c>
      <c r="J7" s="133">
        <f>SUMIF($G12:$G35,"=ε",J12:J35)</f>
        <v>0</v>
      </c>
      <c r="K7" s="133">
        <f>SUMIF($G12:$G35,"=ε",K12:K35)</f>
        <v>0</v>
      </c>
      <c r="L7" s="133">
        <f>SUMIF($G12:$G35,"=ε",L12:L35)</f>
        <v>0</v>
      </c>
      <c r="M7" s="132" t="s">
        <v>469</v>
      </c>
    </row>
    <row r="8" spans="1:13" s="50" customFormat="1" ht="15" customHeight="1">
      <c r="A8" s="49"/>
      <c r="B8" s="49"/>
      <c r="E8" s="130"/>
      <c r="F8" s="134"/>
      <c r="G8" s="132"/>
      <c r="H8" s="255"/>
      <c r="I8" s="133">
        <f>SUMIF($G12:$G35,"=α",I12:I35)</f>
        <v>74000</v>
      </c>
      <c r="J8" s="133">
        <f>SUMIF($G12:$G35,"=α",J12:J35)</f>
        <v>2300000</v>
      </c>
      <c r="K8" s="133">
        <f>SUMIF($G12:$G35,"=α",K12:K35)</f>
        <v>1500000</v>
      </c>
      <c r="L8" s="133">
        <f>SUMIF($G12:$G35,"=α",L12:L35)</f>
        <v>3874000</v>
      </c>
      <c r="M8" s="132" t="s">
        <v>470</v>
      </c>
    </row>
    <row r="9" spans="1:13" s="50" customFormat="1" ht="15" customHeight="1">
      <c r="A9" s="231" t="s">
        <v>493</v>
      </c>
      <c r="B9" s="55" t="s">
        <v>494</v>
      </c>
      <c r="E9" s="135"/>
      <c r="F9" s="136"/>
      <c r="G9" s="137"/>
      <c r="H9" s="136"/>
      <c r="I9" s="138">
        <f>SUM(I5:I8)</f>
        <v>168000</v>
      </c>
      <c r="J9" s="138">
        <f>SUM(J5:J8)</f>
        <v>2550000</v>
      </c>
      <c r="K9" s="138">
        <f>SUM(K5:K8)</f>
        <v>1665000</v>
      </c>
      <c r="L9" s="138">
        <f>SUM(L5:L8)</f>
        <v>4383000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4" ht="75" customHeight="1">
      <c r="A12" s="11" t="s">
        <v>85</v>
      </c>
      <c r="B12" s="12" t="s">
        <v>227</v>
      </c>
      <c r="C12" s="11" t="s">
        <v>159</v>
      </c>
      <c r="D12" s="11" t="s">
        <v>159</v>
      </c>
      <c r="E12" s="11"/>
      <c r="F12" s="34" t="s">
        <v>1</v>
      </c>
      <c r="G12" s="140" t="s">
        <v>360</v>
      </c>
      <c r="H12" s="11" t="s">
        <v>5</v>
      </c>
      <c r="I12" s="13">
        <v>20000</v>
      </c>
      <c r="J12" s="13">
        <v>30000</v>
      </c>
      <c r="K12" s="13"/>
      <c r="L12" s="13">
        <f>SUM(I12:K12)</f>
        <v>50000</v>
      </c>
      <c r="M12" s="12"/>
      <c r="N12" s="2"/>
    </row>
    <row r="13" spans="1:14" ht="49.5" customHeight="1">
      <c r="A13" s="11" t="s">
        <v>86</v>
      </c>
      <c r="B13" s="12" t="s">
        <v>228</v>
      </c>
      <c r="C13" s="11" t="s">
        <v>159</v>
      </c>
      <c r="D13" s="11" t="s">
        <v>229</v>
      </c>
      <c r="E13" s="11"/>
      <c r="F13" s="34" t="s">
        <v>229</v>
      </c>
      <c r="G13" s="140" t="s">
        <v>359</v>
      </c>
      <c r="H13" s="11" t="s">
        <v>230</v>
      </c>
      <c r="I13" s="13"/>
      <c r="J13" s="13"/>
      <c r="K13" s="13">
        <v>200000</v>
      </c>
      <c r="L13" s="13">
        <f>SUM(I13:K13)</f>
        <v>200000</v>
      </c>
      <c r="M13" s="12"/>
      <c r="N13" s="2"/>
    </row>
    <row r="14" spans="1:14" ht="49.5" customHeight="1">
      <c r="A14" s="11" t="s">
        <v>87</v>
      </c>
      <c r="B14" s="12" t="s">
        <v>231</v>
      </c>
      <c r="C14" s="11" t="s">
        <v>159</v>
      </c>
      <c r="D14" s="11" t="s">
        <v>232</v>
      </c>
      <c r="E14" s="11"/>
      <c r="F14" s="34" t="s">
        <v>1</v>
      </c>
      <c r="G14" s="140" t="s">
        <v>360</v>
      </c>
      <c r="H14" s="11" t="s">
        <v>7</v>
      </c>
      <c r="I14" s="13"/>
      <c r="J14" s="13">
        <v>10000</v>
      </c>
      <c r="K14" s="13">
        <v>15000</v>
      </c>
      <c r="L14" s="13">
        <f>SUM(I14:K14)</f>
        <v>25000</v>
      </c>
      <c r="M14" s="12" t="s">
        <v>198</v>
      </c>
      <c r="N14" s="2"/>
    </row>
    <row r="15" spans="1:14" ht="49.5" customHeight="1">
      <c r="A15" s="11" t="s">
        <v>88</v>
      </c>
      <c r="B15" s="12" t="s">
        <v>233</v>
      </c>
      <c r="C15" s="11" t="s">
        <v>159</v>
      </c>
      <c r="D15" s="11" t="s">
        <v>159</v>
      </c>
      <c r="E15" s="11" t="s">
        <v>161</v>
      </c>
      <c r="F15" s="34" t="s">
        <v>219</v>
      </c>
      <c r="G15" s="140" t="s">
        <v>359</v>
      </c>
      <c r="H15" s="11" t="s">
        <v>234</v>
      </c>
      <c r="I15" s="13"/>
      <c r="J15" s="13">
        <v>100000</v>
      </c>
      <c r="K15" s="13">
        <v>300000</v>
      </c>
      <c r="L15" s="13">
        <f>SUM(I15:K15)</f>
        <v>400000</v>
      </c>
      <c r="M15" s="12" t="s">
        <v>210</v>
      </c>
      <c r="N15" s="2"/>
    </row>
    <row r="16" spans="1:14" ht="49.5" customHeight="1">
      <c r="A16" s="11" t="s">
        <v>89</v>
      </c>
      <c r="B16" s="12" t="s">
        <v>169</v>
      </c>
      <c r="C16" s="11" t="s">
        <v>159</v>
      </c>
      <c r="D16" s="11" t="s">
        <v>159</v>
      </c>
      <c r="E16" s="11" t="s">
        <v>161</v>
      </c>
      <c r="F16" s="34" t="s">
        <v>1</v>
      </c>
      <c r="G16" s="140" t="s">
        <v>360</v>
      </c>
      <c r="H16" s="11">
        <v>2009</v>
      </c>
      <c r="I16" s="13"/>
      <c r="J16" s="13">
        <v>60000</v>
      </c>
      <c r="K16" s="13"/>
      <c r="L16" s="13">
        <f>SUM(I16:K16)</f>
        <v>60000</v>
      </c>
      <c r="M16" s="12"/>
      <c r="N16" s="2"/>
    </row>
    <row r="17" spans="1:14" ht="75" customHeight="1">
      <c r="A17" s="11" t="s">
        <v>90</v>
      </c>
      <c r="B17" s="12" t="s">
        <v>170</v>
      </c>
      <c r="C17" s="11" t="s">
        <v>159</v>
      </c>
      <c r="D17" s="11" t="s">
        <v>168</v>
      </c>
      <c r="E17" s="11"/>
      <c r="F17" s="34"/>
      <c r="G17" s="140"/>
      <c r="H17" s="11"/>
      <c r="I17" s="13"/>
      <c r="J17" s="13"/>
      <c r="K17" s="13"/>
      <c r="L17" s="13"/>
      <c r="M17" s="12" t="s">
        <v>171</v>
      </c>
      <c r="N17" s="2"/>
    </row>
    <row r="18" spans="1:14" ht="49.5" customHeight="1">
      <c r="A18" s="11" t="s">
        <v>91</v>
      </c>
      <c r="B18" s="12" t="s">
        <v>235</v>
      </c>
      <c r="C18" s="11" t="s">
        <v>159</v>
      </c>
      <c r="D18" s="11" t="s">
        <v>236</v>
      </c>
      <c r="E18" s="11"/>
      <c r="F18" s="34" t="s">
        <v>236</v>
      </c>
      <c r="G18" s="140" t="s">
        <v>359</v>
      </c>
      <c r="H18" s="11" t="s">
        <v>5</v>
      </c>
      <c r="I18" s="13">
        <v>74000</v>
      </c>
      <c r="J18" s="13"/>
      <c r="K18" s="13"/>
      <c r="L18" s="13">
        <f>SUM(I18:K18)</f>
        <v>74000</v>
      </c>
      <c r="M18" s="12" t="s">
        <v>198</v>
      </c>
      <c r="N18" s="2"/>
    </row>
    <row r="19" spans="1:14" ht="49.5" customHeight="1">
      <c r="A19" s="11" t="s">
        <v>92</v>
      </c>
      <c r="B19" s="12" t="s">
        <v>237</v>
      </c>
      <c r="C19" s="11" t="s">
        <v>159</v>
      </c>
      <c r="D19" s="11" t="s">
        <v>159</v>
      </c>
      <c r="E19" s="11"/>
      <c r="F19" s="34" t="s">
        <v>1</v>
      </c>
      <c r="G19" s="140" t="s">
        <v>360</v>
      </c>
      <c r="H19" s="11" t="s">
        <v>7</v>
      </c>
      <c r="I19" s="13"/>
      <c r="J19" s="13">
        <v>150000</v>
      </c>
      <c r="K19" s="13">
        <v>150000</v>
      </c>
      <c r="L19" s="13">
        <f>SUM(I19:K19)</f>
        <v>300000</v>
      </c>
      <c r="M19" s="12" t="s">
        <v>198</v>
      </c>
      <c r="N19" s="2"/>
    </row>
    <row r="20" spans="1:14" s="6" customFormat="1" ht="31.5">
      <c r="A20" s="9" t="s">
        <v>101</v>
      </c>
      <c r="B20" s="9" t="s">
        <v>100</v>
      </c>
      <c r="C20" s="9" t="s">
        <v>46</v>
      </c>
      <c r="D20" s="9" t="s">
        <v>102</v>
      </c>
      <c r="E20" s="9" t="s">
        <v>160</v>
      </c>
      <c r="F20" s="32" t="s">
        <v>103</v>
      </c>
      <c r="G20" s="139"/>
      <c r="H20" s="9" t="s">
        <v>104</v>
      </c>
      <c r="I20" s="10" t="s">
        <v>474</v>
      </c>
      <c r="J20" s="10" t="s">
        <v>475</v>
      </c>
      <c r="K20" s="10" t="s">
        <v>476</v>
      </c>
      <c r="L20" s="10" t="s">
        <v>45</v>
      </c>
      <c r="M20" s="9" t="s">
        <v>309</v>
      </c>
      <c r="N20" s="1"/>
    </row>
    <row r="21" spans="1:14" ht="49.5" customHeight="1">
      <c r="A21" s="11" t="s">
        <v>93</v>
      </c>
      <c r="B21" s="12" t="s">
        <v>105</v>
      </c>
      <c r="C21" s="11" t="s">
        <v>159</v>
      </c>
      <c r="D21" s="11" t="s">
        <v>159</v>
      </c>
      <c r="E21" s="11"/>
      <c r="F21" s="34" t="s">
        <v>1</v>
      </c>
      <c r="G21" s="140" t="s">
        <v>360</v>
      </c>
      <c r="H21" s="11" t="s">
        <v>238</v>
      </c>
      <c r="I21" s="13">
        <v>74000</v>
      </c>
      <c r="J21" s="13"/>
      <c r="K21" s="13"/>
      <c r="L21" s="13">
        <f>SUM(I21:K21)</f>
        <v>74000</v>
      </c>
      <c r="M21" s="12"/>
      <c r="N21" s="2"/>
    </row>
    <row r="22" spans="1:14" ht="49.5" customHeight="1">
      <c r="A22" s="11" t="s">
        <v>94</v>
      </c>
      <c r="B22" s="12" t="s">
        <v>106</v>
      </c>
      <c r="C22" s="11" t="s">
        <v>159</v>
      </c>
      <c r="D22" s="11" t="s">
        <v>236</v>
      </c>
      <c r="E22" s="11"/>
      <c r="F22" s="34" t="s">
        <v>236</v>
      </c>
      <c r="G22" s="140" t="s">
        <v>359</v>
      </c>
      <c r="H22" s="11" t="s">
        <v>239</v>
      </c>
      <c r="I22" s="13"/>
      <c r="J22" s="13"/>
      <c r="K22" s="13"/>
      <c r="L22" s="13"/>
      <c r="M22" s="12" t="s">
        <v>477</v>
      </c>
      <c r="N22" s="2"/>
    </row>
    <row r="23" spans="1:14" ht="49.5" customHeight="1">
      <c r="A23" s="11" t="s">
        <v>95</v>
      </c>
      <c r="B23" s="12" t="s">
        <v>240</v>
      </c>
      <c r="C23" s="11" t="s">
        <v>159</v>
      </c>
      <c r="D23" s="11" t="s">
        <v>159</v>
      </c>
      <c r="E23" s="11"/>
      <c r="F23" s="34"/>
      <c r="G23" s="140"/>
      <c r="H23" s="11" t="s">
        <v>224</v>
      </c>
      <c r="I23" s="13"/>
      <c r="J23" s="13"/>
      <c r="K23" s="13"/>
      <c r="L23" s="13"/>
      <c r="M23" s="12" t="s">
        <v>171</v>
      </c>
      <c r="N23" s="2"/>
    </row>
    <row r="24" spans="1:14" ht="49.5" customHeight="1">
      <c r="A24" s="11" t="s">
        <v>96</v>
      </c>
      <c r="B24" s="12" t="s">
        <v>241</v>
      </c>
      <c r="C24" s="11" t="s">
        <v>159</v>
      </c>
      <c r="D24" s="11" t="s">
        <v>159</v>
      </c>
      <c r="E24" s="11"/>
      <c r="F24" s="34" t="s">
        <v>219</v>
      </c>
      <c r="G24" s="140" t="s">
        <v>359</v>
      </c>
      <c r="H24" s="11" t="s">
        <v>242</v>
      </c>
      <c r="I24" s="13"/>
      <c r="J24" s="13">
        <v>2000000</v>
      </c>
      <c r="K24" s="13">
        <v>900000</v>
      </c>
      <c r="L24" s="13">
        <f>SUM(I24:K24)</f>
        <v>2900000</v>
      </c>
      <c r="M24" s="12" t="s">
        <v>243</v>
      </c>
      <c r="N24" s="2"/>
    </row>
    <row r="25" spans="1:14" s="8" customFormat="1" ht="24.75" customHeight="1">
      <c r="A25" s="14" t="s">
        <v>55</v>
      </c>
      <c r="B25" s="15" t="s">
        <v>47</v>
      </c>
      <c r="C25" s="14"/>
      <c r="D25" s="14"/>
      <c r="E25" s="14"/>
      <c r="F25" s="35"/>
      <c r="G25" s="150"/>
      <c r="H25" s="14"/>
      <c r="I25" s="16"/>
      <c r="J25" s="16"/>
      <c r="K25" s="16"/>
      <c r="L25" s="16"/>
      <c r="M25" s="17"/>
      <c r="N25" s="7"/>
    </row>
    <row r="26" spans="1:14" s="8" customFormat="1" ht="24.75" customHeight="1">
      <c r="A26" s="14" t="s">
        <v>56</v>
      </c>
      <c r="B26" s="15" t="s">
        <v>48</v>
      </c>
      <c r="C26" s="14"/>
      <c r="D26" s="14"/>
      <c r="E26" s="14"/>
      <c r="F26" s="35"/>
      <c r="G26" s="150"/>
      <c r="H26" s="14"/>
      <c r="I26" s="16"/>
      <c r="J26" s="16"/>
      <c r="K26" s="16"/>
      <c r="L26" s="16"/>
      <c r="M26" s="17"/>
      <c r="N26" s="7"/>
    </row>
    <row r="27" spans="1:14" s="8" customFormat="1" ht="24.75" customHeight="1">
      <c r="A27" s="14" t="s">
        <v>57</v>
      </c>
      <c r="B27" s="15" t="s">
        <v>49</v>
      </c>
      <c r="C27" s="14"/>
      <c r="D27" s="14"/>
      <c r="E27" s="14"/>
      <c r="F27" s="35"/>
      <c r="G27" s="150"/>
      <c r="H27" s="14"/>
      <c r="I27" s="16"/>
      <c r="J27" s="16"/>
      <c r="K27" s="16"/>
      <c r="L27" s="16"/>
      <c r="M27" s="17"/>
      <c r="N27" s="7"/>
    </row>
    <row r="28" spans="1:14" s="8" customFormat="1" ht="24.75" customHeight="1">
      <c r="A28" s="14" t="s">
        <v>58</v>
      </c>
      <c r="B28" s="15" t="s">
        <v>50</v>
      </c>
      <c r="C28" s="14"/>
      <c r="D28" s="14"/>
      <c r="E28" s="14"/>
      <c r="F28" s="35"/>
      <c r="G28" s="150"/>
      <c r="H28" s="14"/>
      <c r="I28" s="16"/>
      <c r="J28" s="16"/>
      <c r="K28" s="16"/>
      <c r="L28" s="16"/>
      <c r="M28" s="17"/>
      <c r="N28" s="7"/>
    </row>
    <row r="29" spans="1:14" s="8" customFormat="1" ht="24.75" customHeight="1">
      <c r="A29" s="14" t="s">
        <v>59</v>
      </c>
      <c r="B29" s="15" t="s">
        <v>51</v>
      </c>
      <c r="C29" s="14"/>
      <c r="D29" s="14"/>
      <c r="E29" s="14"/>
      <c r="F29" s="35"/>
      <c r="G29" s="150"/>
      <c r="H29" s="14"/>
      <c r="I29" s="16"/>
      <c r="J29" s="16"/>
      <c r="K29" s="16"/>
      <c r="L29" s="16"/>
      <c r="M29" s="17"/>
      <c r="N29" s="7"/>
    </row>
    <row r="30" spans="1:14" s="8" customFormat="1" ht="24.75" customHeight="1">
      <c r="A30" s="14" t="s">
        <v>97</v>
      </c>
      <c r="B30" s="15" t="s">
        <v>52</v>
      </c>
      <c r="C30" s="14"/>
      <c r="D30" s="14"/>
      <c r="E30" s="14"/>
      <c r="F30" s="35"/>
      <c r="G30" s="150"/>
      <c r="H30" s="14"/>
      <c r="I30" s="16"/>
      <c r="J30" s="16"/>
      <c r="K30" s="16"/>
      <c r="L30" s="16"/>
      <c r="M30" s="17"/>
      <c r="N30" s="7"/>
    </row>
    <row r="31" spans="1:14" s="8" customFormat="1" ht="24.75" customHeight="1">
      <c r="A31" s="14" t="s">
        <v>98</v>
      </c>
      <c r="B31" s="15" t="s">
        <v>53</v>
      </c>
      <c r="C31" s="14"/>
      <c r="D31" s="14"/>
      <c r="E31" s="14"/>
      <c r="F31" s="35"/>
      <c r="G31" s="150"/>
      <c r="H31" s="14"/>
      <c r="I31" s="16"/>
      <c r="J31" s="16"/>
      <c r="K31" s="16"/>
      <c r="L31" s="16"/>
      <c r="M31" s="17"/>
      <c r="N31" s="7"/>
    </row>
    <row r="32" spans="1:14" s="8" customFormat="1" ht="24.75" customHeight="1">
      <c r="A32" s="14" t="s">
        <v>99</v>
      </c>
      <c r="B32" s="15" t="s">
        <v>54</v>
      </c>
      <c r="C32" s="14"/>
      <c r="D32" s="14"/>
      <c r="E32" s="14"/>
      <c r="F32" s="35"/>
      <c r="G32" s="150"/>
      <c r="H32" s="14"/>
      <c r="I32" s="16"/>
      <c r="J32" s="16"/>
      <c r="K32" s="16"/>
      <c r="L32" s="16"/>
      <c r="M32" s="17"/>
      <c r="N32" s="7"/>
    </row>
    <row r="33" spans="1:14" ht="49.5" customHeight="1">
      <c r="A33" s="11" t="s">
        <v>107</v>
      </c>
      <c r="B33" s="12" t="s">
        <v>244</v>
      </c>
      <c r="C33" s="11" t="s">
        <v>159</v>
      </c>
      <c r="D33" s="11" t="s">
        <v>159</v>
      </c>
      <c r="E33" s="11" t="s">
        <v>229</v>
      </c>
      <c r="F33" s="34" t="s">
        <v>229</v>
      </c>
      <c r="G33" s="140" t="s">
        <v>359</v>
      </c>
      <c r="H33" s="11" t="s">
        <v>7</v>
      </c>
      <c r="I33" s="13"/>
      <c r="J33" s="13">
        <v>200000</v>
      </c>
      <c r="K33" s="13">
        <v>100000</v>
      </c>
      <c r="L33" s="13">
        <f>SUM(I33:K33)</f>
        <v>300000</v>
      </c>
      <c r="M33" s="12" t="s">
        <v>198</v>
      </c>
      <c r="N33" s="2"/>
    </row>
    <row r="34" spans="1:14" ht="49.5" customHeight="1">
      <c r="A34" s="11" t="s">
        <v>108</v>
      </c>
      <c r="B34" s="12" t="s">
        <v>245</v>
      </c>
      <c r="C34" s="11" t="s">
        <v>159</v>
      </c>
      <c r="D34" s="11" t="s">
        <v>159</v>
      </c>
      <c r="E34" s="11" t="s">
        <v>158</v>
      </c>
      <c r="F34" s="34"/>
      <c r="G34" s="140"/>
      <c r="H34" s="11">
        <v>2009</v>
      </c>
      <c r="I34" s="13"/>
      <c r="J34" s="13"/>
      <c r="K34" s="13"/>
      <c r="L34" s="13"/>
      <c r="M34" s="12" t="s">
        <v>171</v>
      </c>
      <c r="N34" s="2"/>
    </row>
    <row r="35" spans="1:14" ht="49.5" customHeight="1">
      <c r="A35" s="11" t="s">
        <v>109</v>
      </c>
      <c r="B35" s="12" t="s">
        <v>25</v>
      </c>
      <c r="C35" s="11" t="s">
        <v>159</v>
      </c>
      <c r="D35" s="11" t="s">
        <v>218</v>
      </c>
      <c r="E35" s="11"/>
      <c r="F35" s="34"/>
      <c r="G35" s="140"/>
      <c r="H35" s="11" t="s">
        <v>242</v>
      </c>
      <c r="I35" s="13"/>
      <c r="J35" s="13"/>
      <c r="K35" s="13"/>
      <c r="L35" s="13"/>
      <c r="M35" s="12" t="s">
        <v>110</v>
      </c>
      <c r="N35" s="2"/>
    </row>
    <row r="36" ht="15" customHeight="1"/>
    <row r="37" spans="1:2" ht="15" customHeight="1">
      <c r="A37" s="52" t="s">
        <v>462</v>
      </c>
      <c r="B37" s="51" t="s">
        <v>465</v>
      </c>
    </row>
    <row r="38" spans="1:2" ht="15" customHeight="1">
      <c r="A38" s="52" t="s">
        <v>481</v>
      </c>
      <c r="B38" s="51" t="s">
        <v>480</v>
      </c>
    </row>
    <row r="39" spans="1:2" ht="15" customHeight="1">
      <c r="A39" s="5"/>
      <c r="B39" s="5"/>
    </row>
    <row r="40" spans="1:13" s="246" customFormat="1" ht="15" customHeight="1">
      <c r="A40" s="231" t="s">
        <v>493</v>
      </c>
      <c r="B40" s="55" t="s">
        <v>494</v>
      </c>
      <c r="F40" s="247"/>
      <c r="G40" s="247"/>
      <c r="H40" s="247"/>
      <c r="I40" s="248"/>
      <c r="J40" s="248"/>
      <c r="K40" s="248"/>
      <c r="L40" s="248"/>
      <c r="M40" s="249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  <rowBreaks count="1" manualBreakCount="1">
    <brk id="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462</v>
      </c>
      <c r="B4" s="51" t="s">
        <v>465</v>
      </c>
      <c r="F4" s="53"/>
      <c r="G4" s="55"/>
      <c r="H4" s="229"/>
      <c r="I4" s="56">
        <f>SUM(I12:I15)</f>
        <v>597000</v>
      </c>
      <c r="J4" s="56">
        <f>SUM(J12:J15)</f>
        <v>1100000</v>
      </c>
      <c r="K4" s="56">
        <f>SUM(K12:K15)</f>
        <v>800000</v>
      </c>
      <c r="L4" s="56">
        <f>SUM(L12:L15)</f>
        <v>2497000</v>
      </c>
      <c r="M4" s="230" t="s">
        <v>596</v>
      </c>
    </row>
    <row r="5" spans="1:13" s="50" customFormat="1" ht="15" customHeight="1">
      <c r="A5" s="52" t="s">
        <v>481</v>
      </c>
      <c r="B5" s="51" t="s">
        <v>480</v>
      </c>
      <c r="E5" s="130"/>
      <c r="F5" s="131"/>
      <c r="G5" s="132"/>
      <c r="H5" s="254" t="s">
        <v>598</v>
      </c>
      <c r="I5" s="133">
        <f>SUMIF($G12:$G15,"=δ",I12:I15)</f>
        <v>0</v>
      </c>
      <c r="J5" s="133">
        <f>SUMIF($G12:$G15,"=δ",J12:J15)</f>
        <v>100000</v>
      </c>
      <c r="K5" s="133">
        <f>SUMIF($G12:$G15,"=δ",K12:K15)</f>
        <v>300000</v>
      </c>
      <c r="L5" s="133">
        <f>SUMIF($G12:$G15,"=δ",L12:L15)</f>
        <v>400000</v>
      </c>
      <c r="M5" s="132" t="s">
        <v>1</v>
      </c>
    </row>
    <row r="6" spans="5:13" s="50" customFormat="1" ht="15" customHeight="1">
      <c r="E6" s="130"/>
      <c r="F6" s="134"/>
      <c r="G6" s="132"/>
      <c r="H6" s="255"/>
      <c r="I6" s="133">
        <f>SUMIF($G12:$G15,"=μ",I12:I15)</f>
        <v>0</v>
      </c>
      <c r="J6" s="133">
        <f>SUMIF($G12:$G15,"=μ",J12:J15)</f>
        <v>0</v>
      </c>
      <c r="K6" s="133">
        <f>SUMIF($G12:$G15,"=μ",K12:K15)</f>
        <v>0</v>
      </c>
      <c r="L6" s="133">
        <f>SUMIF($G12:$G15,"=μ",L12:L15)</f>
        <v>0</v>
      </c>
      <c r="M6" s="132" t="s">
        <v>468</v>
      </c>
    </row>
    <row r="7" spans="1:13" s="50" customFormat="1" ht="15" customHeight="1">
      <c r="A7" s="49"/>
      <c r="B7" s="49"/>
      <c r="E7" s="130"/>
      <c r="F7" s="134"/>
      <c r="G7" s="132"/>
      <c r="H7" s="255"/>
      <c r="I7" s="133">
        <f>SUMIF($G12:$G15,"=ε",I12:I15)</f>
        <v>0</v>
      </c>
      <c r="J7" s="133">
        <f>SUMIF($G12:$G15,"=ε",J12:J15)</f>
        <v>0</v>
      </c>
      <c r="K7" s="133">
        <f>SUMIF($G12:$G15,"=ε",K12:K15)</f>
        <v>0</v>
      </c>
      <c r="L7" s="133">
        <f>SUMIF($G12:$G15,"=ε",L12:L15)</f>
        <v>0</v>
      </c>
      <c r="M7" s="132" t="s">
        <v>469</v>
      </c>
    </row>
    <row r="8" spans="1:13" s="50" customFormat="1" ht="15" customHeight="1">
      <c r="A8" s="49"/>
      <c r="B8" s="49"/>
      <c r="E8" s="130"/>
      <c r="F8" s="134"/>
      <c r="G8" s="132"/>
      <c r="H8" s="255"/>
      <c r="I8" s="133">
        <f>SUMIF($G12:$G15,"=α",I12:I15)</f>
        <v>597000</v>
      </c>
      <c r="J8" s="133">
        <f>SUMIF($G12:$G15,"=α",J12:J15)</f>
        <v>1000000</v>
      </c>
      <c r="K8" s="133">
        <f>SUMIF($G12:$G15,"=α",K12:K15)</f>
        <v>500000</v>
      </c>
      <c r="L8" s="133">
        <f>SUMIF($G12:$G15,"=α",L12:L15)</f>
        <v>2097000</v>
      </c>
      <c r="M8" s="132" t="s">
        <v>470</v>
      </c>
    </row>
    <row r="9" spans="1:13" s="50" customFormat="1" ht="15" customHeight="1">
      <c r="A9" s="231" t="s">
        <v>495</v>
      </c>
      <c r="B9" s="55" t="s">
        <v>496</v>
      </c>
      <c r="E9" s="135"/>
      <c r="F9" s="136"/>
      <c r="G9" s="137"/>
      <c r="H9" s="136"/>
      <c r="I9" s="138">
        <f>SUM(I5:I8)</f>
        <v>597000</v>
      </c>
      <c r="J9" s="138">
        <f>SUM(J5:J8)</f>
        <v>1100000</v>
      </c>
      <c r="K9" s="138">
        <f>SUM(K5:K8)</f>
        <v>800000</v>
      </c>
      <c r="L9" s="138">
        <f>SUM(L5:L8)</f>
        <v>2497000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4" ht="49.5" customHeight="1">
      <c r="A12" s="11" t="s">
        <v>112</v>
      </c>
      <c r="B12" s="12" t="s">
        <v>246</v>
      </c>
      <c r="C12" s="11" t="s">
        <v>159</v>
      </c>
      <c r="D12" s="11" t="s">
        <v>159</v>
      </c>
      <c r="E12" s="11"/>
      <c r="F12" s="34" t="s">
        <v>229</v>
      </c>
      <c r="G12" s="140" t="s">
        <v>359</v>
      </c>
      <c r="H12" s="11" t="s">
        <v>8</v>
      </c>
      <c r="I12" s="13">
        <v>597000</v>
      </c>
      <c r="J12" s="13">
        <v>1000000</v>
      </c>
      <c r="K12" s="13">
        <v>500000</v>
      </c>
      <c r="L12" s="13">
        <f>SUM(I12:K12)</f>
        <v>2097000</v>
      </c>
      <c r="M12" s="12"/>
      <c r="N12" s="2"/>
    </row>
    <row r="13" spans="1:14" ht="49.5" customHeight="1">
      <c r="A13" s="11" t="s">
        <v>113</v>
      </c>
      <c r="B13" s="12" t="s">
        <v>157</v>
      </c>
      <c r="C13" s="11" t="s">
        <v>159</v>
      </c>
      <c r="D13" s="11" t="s">
        <v>248</v>
      </c>
      <c r="E13" s="11"/>
      <c r="F13" s="34" t="s">
        <v>1</v>
      </c>
      <c r="G13" s="140" t="s">
        <v>360</v>
      </c>
      <c r="H13" s="11" t="s">
        <v>242</v>
      </c>
      <c r="I13" s="13"/>
      <c r="J13" s="13">
        <v>100000</v>
      </c>
      <c r="K13" s="13">
        <v>300000</v>
      </c>
      <c r="L13" s="13">
        <f>SUM(I13:K13)</f>
        <v>400000</v>
      </c>
      <c r="M13" s="12" t="s">
        <v>247</v>
      </c>
      <c r="N13" s="2"/>
    </row>
    <row r="14" spans="1:14" ht="49.5" customHeight="1">
      <c r="A14" s="11" t="s">
        <v>114</v>
      </c>
      <c r="B14" s="12" t="s">
        <v>249</v>
      </c>
      <c r="C14" s="11" t="s">
        <v>158</v>
      </c>
      <c r="D14" s="11" t="s">
        <v>250</v>
      </c>
      <c r="E14" s="11" t="s">
        <v>159</v>
      </c>
      <c r="F14" s="34"/>
      <c r="G14" s="140"/>
      <c r="H14" s="11">
        <v>2008</v>
      </c>
      <c r="I14" s="13"/>
      <c r="J14" s="13"/>
      <c r="K14" s="13"/>
      <c r="L14" s="13"/>
      <c r="M14" s="12" t="s">
        <v>171</v>
      </c>
      <c r="N14" s="2"/>
    </row>
    <row r="15" spans="1:14" ht="49.5" customHeight="1">
      <c r="A15" s="11" t="s">
        <v>115</v>
      </c>
      <c r="B15" s="18" t="s">
        <v>251</v>
      </c>
      <c r="C15" s="11" t="s">
        <v>158</v>
      </c>
      <c r="D15" s="11" t="s">
        <v>252</v>
      </c>
      <c r="E15" s="11" t="s">
        <v>159</v>
      </c>
      <c r="F15" s="34"/>
      <c r="G15" s="140"/>
      <c r="H15" s="11">
        <v>2008</v>
      </c>
      <c r="I15" s="13"/>
      <c r="J15" s="13"/>
      <c r="K15" s="13"/>
      <c r="L15" s="13"/>
      <c r="M15" s="12" t="s">
        <v>171</v>
      </c>
      <c r="N15" s="2"/>
    </row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7.7109375" style="2" customWidth="1"/>
    <col min="2" max="2" width="40.7109375" style="3" customWidth="1"/>
    <col min="3" max="3" width="13.7109375" style="5" customWidth="1"/>
    <col min="4" max="5" width="13.7109375" style="5" bestFit="1" customWidth="1"/>
    <col min="6" max="6" width="10.8515625" style="2" customWidth="1"/>
    <col min="7" max="7" width="3.8515625" style="2" customWidth="1"/>
    <col min="8" max="8" width="10.7109375" style="2" customWidth="1"/>
    <col min="9" max="11" width="11.7109375" style="4" customWidth="1"/>
    <col min="12" max="12" width="12.7109375" style="4" customWidth="1"/>
    <col min="13" max="13" width="25.7109375" style="3" customWidth="1"/>
    <col min="14" max="14" width="13.7109375" style="5" bestFit="1" customWidth="1"/>
    <col min="15" max="16384" width="8.8515625" style="5" customWidth="1"/>
  </cols>
  <sheetData>
    <row r="1" spans="1:13" s="52" customFormat="1" ht="15" customHeight="1">
      <c r="A1" s="55" t="s">
        <v>461</v>
      </c>
      <c r="B1" s="51"/>
      <c r="F1" s="53"/>
      <c r="G1" s="53"/>
      <c r="H1" s="53"/>
      <c r="I1" s="54"/>
      <c r="J1" s="54"/>
      <c r="K1" s="54"/>
      <c r="L1" s="54"/>
      <c r="M1" s="51"/>
    </row>
    <row r="2" spans="6:13" s="52" customFormat="1" ht="15" customHeight="1">
      <c r="F2" s="53"/>
      <c r="G2" s="53"/>
      <c r="H2" s="53"/>
      <c r="I2" s="256" t="s">
        <v>471</v>
      </c>
      <c r="J2" s="256" t="s">
        <v>472</v>
      </c>
      <c r="K2" s="256" t="s">
        <v>473</v>
      </c>
      <c r="L2" s="256" t="s">
        <v>45</v>
      </c>
      <c r="M2" s="51"/>
    </row>
    <row r="3" spans="6:13" s="52" customFormat="1" ht="15" customHeight="1">
      <c r="F3" s="53"/>
      <c r="G3" s="53"/>
      <c r="H3" s="53"/>
      <c r="I3" s="257"/>
      <c r="J3" s="257"/>
      <c r="K3" s="257"/>
      <c r="L3" s="257"/>
      <c r="M3" s="51"/>
    </row>
    <row r="4" spans="1:13" s="52" customFormat="1" ht="15" customHeight="1">
      <c r="A4" s="52" t="s">
        <v>485</v>
      </c>
      <c r="B4" s="51" t="s">
        <v>509</v>
      </c>
      <c r="F4" s="53"/>
      <c r="G4" s="55"/>
      <c r="H4" s="229"/>
      <c r="I4" s="56">
        <f>SUM(I12:I29)</f>
        <v>225000</v>
      </c>
      <c r="J4" s="56">
        <f>SUM(J12:J29)</f>
        <v>1211500</v>
      </c>
      <c r="K4" s="56">
        <f>SUM(K12:K29)</f>
        <v>1176500</v>
      </c>
      <c r="L4" s="56">
        <f>SUM(L12:L29)</f>
        <v>2613000</v>
      </c>
      <c r="M4" s="230" t="s">
        <v>596</v>
      </c>
    </row>
    <row r="5" spans="1:13" s="50" customFormat="1" ht="15" customHeight="1">
      <c r="A5" s="52"/>
      <c r="B5" s="52" t="s">
        <v>484</v>
      </c>
      <c r="E5" s="130"/>
      <c r="F5" s="131"/>
      <c r="G5" s="132"/>
      <c r="H5" s="254" t="s">
        <v>598</v>
      </c>
      <c r="I5" s="133">
        <f>SUMIF($G12:$G29,"=δ",I12:I29)</f>
        <v>185000</v>
      </c>
      <c r="J5" s="133">
        <f>SUMIF($G12:$G29,"=δ",J12:J29)</f>
        <v>131500</v>
      </c>
      <c r="K5" s="133">
        <f>SUMIF($G12:$G29,"=δ",K12:K29)</f>
        <v>246500</v>
      </c>
      <c r="L5" s="133">
        <f>SUMIF($G12:$G29,"=δ",L12:L29)</f>
        <v>563000</v>
      </c>
      <c r="M5" s="132" t="s">
        <v>1</v>
      </c>
    </row>
    <row r="6" spans="1:13" s="50" customFormat="1" ht="15" customHeight="1">
      <c r="A6" s="52" t="s">
        <v>486</v>
      </c>
      <c r="B6" s="51" t="s">
        <v>497</v>
      </c>
      <c r="C6" s="52"/>
      <c r="D6" s="52"/>
      <c r="E6" s="151"/>
      <c r="F6" s="134"/>
      <c r="G6" s="132"/>
      <c r="H6" s="255"/>
      <c r="I6" s="133">
        <f>SUMIF($G12:$G29,"=μ",I12:I29)</f>
        <v>0</v>
      </c>
      <c r="J6" s="133">
        <f>SUMIF($G12:$G29,"=μ",J12:J29)</f>
        <v>0</v>
      </c>
      <c r="K6" s="133">
        <f>SUMIF($G12:$G29,"=μ",K12:K29)</f>
        <v>0</v>
      </c>
      <c r="L6" s="133">
        <f>SUMIF($G12:$G29,"=μ",L12:L29)</f>
        <v>0</v>
      </c>
      <c r="M6" s="132" t="s">
        <v>468</v>
      </c>
    </row>
    <row r="7" spans="3:13" s="50" customFormat="1" ht="15" customHeight="1">
      <c r="C7" s="52"/>
      <c r="D7" s="52"/>
      <c r="E7" s="151"/>
      <c r="F7" s="134"/>
      <c r="G7" s="132"/>
      <c r="H7" s="255"/>
      <c r="I7" s="133">
        <f>SUMIF($G12:$G29,"=ε",I12:I29)</f>
        <v>40000</v>
      </c>
      <c r="J7" s="133">
        <f>SUMIF($G12:$G29,"=ε",J12:J29)</f>
        <v>180000</v>
      </c>
      <c r="K7" s="133">
        <f>SUMIF($G12:$G29,"=ε",K12:K29)</f>
        <v>180000</v>
      </c>
      <c r="L7" s="133">
        <f>SUMIF($G12:$G29,"=ε",L12:L29)</f>
        <v>400000</v>
      </c>
      <c r="M7" s="132" t="s">
        <v>469</v>
      </c>
    </row>
    <row r="8" spans="3:13" s="50" customFormat="1" ht="15" customHeight="1">
      <c r="C8" s="52"/>
      <c r="D8" s="52"/>
      <c r="E8" s="151"/>
      <c r="F8" s="134"/>
      <c r="G8" s="132"/>
      <c r="H8" s="255"/>
      <c r="I8" s="133">
        <f>SUMIF($G12:$G29,"=α",I12:I29)</f>
        <v>0</v>
      </c>
      <c r="J8" s="133">
        <f>SUMIF($G12:$G29,"=α",J12:J29)</f>
        <v>900000</v>
      </c>
      <c r="K8" s="133">
        <f>SUMIF($G12:$G29,"=α",K12:K29)</f>
        <v>750000</v>
      </c>
      <c r="L8" s="133">
        <f>SUMIF($G12:$G29,"=α",L12:L29)</f>
        <v>1650000</v>
      </c>
      <c r="M8" s="132" t="s">
        <v>470</v>
      </c>
    </row>
    <row r="9" spans="1:13" s="50" customFormat="1" ht="15" customHeight="1">
      <c r="A9" s="231" t="s">
        <v>487</v>
      </c>
      <c r="B9" s="55" t="s">
        <v>601</v>
      </c>
      <c r="E9" s="135"/>
      <c r="F9" s="136"/>
      <c r="G9" s="137"/>
      <c r="H9" s="136"/>
      <c r="I9" s="138">
        <f>SUM(I5:I8)</f>
        <v>225000</v>
      </c>
      <c r="J9" s="138">
        <f>SUM(J5:J8)</f>
        <v>1211500</v>
      </c>
      <c r="K9" s="138">
        <f>SUM(K5:K8)</f>
        <v>1176500</v>
      </c>
      <c r="L9" s="138">
        <f>SUM(L5:L8)</f>
        <v>2613000</v>
      </c>
      <c r="M9" s="137" t="s">
        <v>597</v>
      </c>
    </row>
    <row r="10" spans="1:13" s="50" customFormat="1" ht="15" customHeight="1">
      <c r="A10" s="49"/>
      <c r="B10" s="49"/>
      <c r="E10" s="135"/>
      <c r="F10" s="136"/>
      <c r="G10" s="137"/>
      <c r="H10" s="136"/>
      <c r="I10" s="138"/>
      <c r="J10" s="138"/>
      <c r="K10" s="138"/>
      <c r="L10" s="138"/>
      <c r="M10" s="49"/>
    </row>
    <row r="11" spans="1:14" s="6" customFormat="1" ht="31.5">
      <c r="A11" s="9" t="s">
        <v>101</v>
      </c>
      <c r="B11" s="9" t="s">
        <v>100</v>
      </c>
      <c r="C11" s="9" t="s">
        <v>46</v>
      </c>
      <c r="D11" s="9" t="s">
        <v>102</v>
      </c>
      <c r="E11" s="9" t="s">
        <v>160</v>
      </c>
      <c r="F11" s="32" t="s">
        <v>103</v>
      </c>
      <c r="G11" s="139"/>
      <c r="H11" s="9" t="s">
        <v>104</v>
      </c>
      <c r="I11" s="10" t="s">
        <v>474</v>
      </c>
      <c r="J11" s="10" t="s">
        <v>475</v>
      </c>
      <c r="K11" s="10" t="s">
        <v>476</v>
      </c>
      <c r="L11" s="10" t="s">
        <v>45</v>
      </c>
      <c r="M11" s="9" t="s">
        <v>309</v>
      </c>
      <c r="N11" s="1"/>
    </row>
    <row r="12" spans="1:13" ht="75" customHeight="1">
      <c r="A12" s="11" t="s">
        <v>116</v>
      </c>
      <c r="B12" s="20" t="s">
        <v>349</v>
      </c>
      <c r="C12" s="11" t="s">
        <v>158</v>
      </c>
      <c r="D12" s="11" t="s">
        <v>158</v>
      </c>
      <c r="E12" s="21"/>
      <c r="F12" s="34" t="s">
        <v>311</v>
      </c>
      <c r="G12" s="140" t="s">
        <v>360</v>
      </c>
      <c r="H12" s="11" t="s">
        <v>8</v>
      </c>
      <c r="I12" s="13">
        <v>5000</v>
      </c>
      <c r="J12" s="13">
        <v>17500</v>
      </c>
      <c r="K12" s="13">
        <v>17500</v>
      </c>
      <c r="L12" s="13">
        <f>SUM(I12:K12)</f>
        <v>40000</v>
      </c>
      <c r="M12" s="12"/>
    </row>
    <row r="13" spans="1:14" ht="75" customHeight="1">
      <c r="A13" s="164" t="s">
        <v>117</v>
      </c>
      <c r="B13" s="165" t="s">
        <v>348</v>
      </c>
      <c r="C13" s="164" t="s">
        <v>158</v>
      </c>
      <c r="D13" s="164" t="s">
        <v>158</v>
      </c>
      <c r="E13" s="164" t="s">
        <v>159</v>
      </c>
      <c r="F13" s="166" t="s">
        <v>311</v>
      </c>
      <c r="G13" s="167" t="s">
        <v>360</v>
      </c>
      <c r="H13" s="164" t="s">
        <v>8</v>
      </c>
      <c r="I13" s="168">
        <v>170000</v>
      </c>
      <c r="J13" s="168">
        <v>64000</v>
      </c>
      <c r="K13" s="168">
        <v>64000</v>
      </c>
      <c r="L13" s="168">
        <f>SUM(I13:K13)</f>
        <v>298000</v>
      </c>
      <c r="M13" s="169" t="s">
        <v>186</v>
      </c>
      <c r="N13" s="41"/>
    </row>
    <row r="14" spans="1:14" s="8" customFormat="1" ht="39.75" customHeight="1">
      <c r="A14" s="170" t="s">
        <v>55</v>
      </c>
      <c r="B14" s="171" t="s">
        <v>253</v>
      </c>
      <c r="C14" s="170"/>
      <c r="D14" s="170" t="s">
        <v>159</v>
      </c>
      <c r="E14" s="172"/>
      <c r="F14" s="173"/>
      <c r="G14" s="174"/>
      <c r="H14" s="170">
        <v>2008</v>
      </c>
      <c r="I14" s="210" t="s">
        <v>337</v>
      </c>
      <c r="J14" s="172"/>
      <c r="K14" s="182"/>
      <c r="L14" s="210" t="s">
        <v>337</v>
      </c>
      <c r="M14" s="175"/>
      <c r="N14" s="48"/>
    </row>
    <row r="15" spans="1:14" s="8" customFormat="1" ht="60" customHeight="1">
      <c r="A15" s="170" t="s">
        <v>56</v>
      </c>
      <c r="B15" s="171" t="s">
        <v>188</v>
      </c>
      <c r="C15" s="170"/>
      <c r="D15" s="170" t="s">
        <v>158</v>
      </c>
      <c r="E15" s="172"/>
      <c r="F15" s="173"/>
      <c r="G15" s="174"/>
      <c r="H15" s="170" t="s">
        <v>7</v>
      </c>
      <c r="I15" s="182"/>
      <c r="J15" s="210" t="s">
        <v>338</v>
      </c>
      <c r="K15" s="210" t="s">
        <v>338</v>
      </c>
      <c r="L15" s="210" t="s">
        <v>339</v>
      </c>
      <c r="M15" s="175" t="s">
        <v>351</v>
      </c>
      <c r="N15" s="48"/>
    </row>
    <row r="16" spans="1:14" s="8" customFormat="1" ht="39.75" customHeight="1">
      <c r="A16" s="176" t="s">
        <v>57</v>
      </c>
      <c r="B16" s="177" t="s">
        <v>187</v>
      </c>
      <c r="C16" s="176"/>
      <c r="D16" s="176" t="s">
        <v>159</v>
      </c>
      <c r="E16" s="178"/>
      <c r="F16" s="179"/>
      <c r="G16" s="180"/>
      <c r="H16" s="176">
        <v>2008</v>
      </c>
      <c r="I16" s="211" t="s">
        <v>340</v>
      </c>
      <c r="J16" s="184"/>
      <c r="K16" s="184"/>
      <c r="L16" s="211" t="s">
        <v>341</v>
      </c>
      <c r="M16" s="181" t="s">
        <v>186</v>
      </c>
      <c r="N16" s="48"/>
    </row>
    <row r="17" spans="1:14" ht="75" customHeight="1">
      <c r="A17" s="164" t="s">
        <v>118</v>
      </c>
      <c r="B17" s="165" t="s">
        <v>358</v>
      </c>
      <c r="C17" s="164" t="s">
        <v>159</v>
      </c>
      <c r="D17" s="164" t="s">
        <v>159</v>
      </c>
      <c r="E17" s="164" t="s">
        <v>158</v>
      </c>
      <c r="F17" s="166" t="s">
        <v>350</v>
      </c>
      <c r="G17" s="167" t="s">
        <v>359</v>
      </c>
      <c r="H17" s="164" t="s">
        <v>7</v>
      </c>
      <c r="I17" s="168"/>
      <c r="J17" s="168">
        <v>600000</v>
      </c>
      <c r="K17" s="168">
        <v>600000</v>
      </c>
      <c r="L17" s="168">
        <f>SUM(I17:K17)</f>
        <v>1200000</v>
      </c>
      <c r="M17" s="169" t="s">
        <v>459</v>
      </c>
      <c r="N17" s="41"/>
    </row>
    <row r="18" spans="1:14" s="8" customFormat="1" ht="24.75" customHeight="1">
      <c r="A18" s="170" t="s">
        <v>55</v>
      </c>
      <c r="B18" s="171" t="s">
        <v>254</v>
      </c>
      <c r="C18" s="170"/>
      <c r="D18" s="172"/>
      <c r="E18" s="172"/>
      <c r="F18" s="173"/>
      <c r="G18" s="174"/>
      <c r="H18" s="170">
        <v>2008</v>
      </c>
      <c r="I18" s="182"/>
      <c r="J18" s="182"/>
      <c r="K18" s="182"/>
      <c r="L18" s="182"/>
      <c r="M18" s="183"/>
      <c r="N18" s="48"/>
    </row>
    <row r="19" spans="1:14" s="8" customFormat="1" ht="24.75" customHeight="1">
      <c r="A19" s="176" t="s">
        <v>56</v>
      </c>
      <c r="B19" s="177" t="s">
        <v>189</v>
      </c>
      <c r="C19" s="176"/>
      <c r="D19" s="178"/>
      <c r="E19" s="178"/>
      <c r="F19" s="179"/>
      <c r="G19" s="180"/>
      <c r="H19" s="176" t="s">
        <v>7</v>
      </c>
      <c r="I19" s="184"/>
      <c r="J19" s="211" t="s">
        <v>456</v>
      </c>
      <c r="K19" s="211" t="s">
        <v>456</v>
      </c>
      <c r="L19" s="211" t="s">
        <v>457</v>
      </c>
      <c r="M19" s="181"/>
      <c r="N19" s="48"/>
    </row>
    <row r="20" spans="1:14" ht="49.5" customHeight="1">
      <c r="A20" s="31" t="s">
        <v>119</v>
      </c>
      <c r="B20" s="20" t="s">
        <v>255</v>
      </c>
      <c r="C20" s="31" t="s">
        <v>159</v>
      </c>
      <c r="D20" s="31" t="s">
        <v>159</v>
      </c>
      <c r="E20" s="31" t="s">
        <v>158</v>
      </c>
      <c r="F20" s="44" t="s">
        <v>350</v>
      </c>
      <c r="G20" s="152" t="s">
        <v>359</v>
      </c>
      <c r="H20" s="31" t="s">
        <v>7</v>
      </c>
      <c r="I20" s="30"/>
      <c r="J20" s="30">
        <v>300000</v>
      </c>
      <c r="K20" s="30">
        <v>150000</v>
      </c>
      <c r="L20" s="30">
        <f aca="true" t="shared" si="0" ref="L20:L26">SUM(I20:K20)</f>
        <v>450000</v>
      </c>
      <c r="M20" s="45" t="s">
        <v>460</v>
      </c>
      <c r="N20" s="41"/>
    </row>
    <row r="21" spans="1:14" s="6" customFormat="1" ht="31.5">
      <c r="A21" s="9" t="s">
        <v>101</v>
      </c>
      <c r="B21" s="9" t="s">
        <v>100</v>
      </c>
      <c r="C21" s="9" t="s">
        <v>46</v>
      </c>
      <c r="D21" s="9" t="s">
        <v>102</v>
      </c>
      <c r="E21" s="9" t="s">
        <v>160</v>
      </c>
      <c r="F21" s="32" t="s">
        <v>103</v>
      </c>
      <c r="G21" s="139"/>
      <c r="H21" s="9" t="s">
        <v>104</v>
      </c>
      <c r="I21" s="10" t="s">
        <v>474</v>
      </c>
      <c r="J21" s="10" t="s">
        <v>475</v>
      </c>
      <c r="K21" s="10" t="s">
        <v>476</v>
      </c>
      <c r="L21" s="10" t="s">
        <v>45</v>
      </c>
      <c r="M21" s="9" t="s">
        <v>309</v>
      </c>
      <c r="N21" s="1"/>
    </row>
    <row r="22" spans="1:14" ht="75" customHeight="1">
      <c r="A22" s="31" t="s">
        <v>120</v>
      </c>
      <c r="B22" s="20" t="s">
        <v>352</v>
      </c>
      <c r="C22" s="31" t="s">
        <v>158</v>
      </c>
      <c r="D22" s="31" t="s">
        <v>158</v>
      </c>
      <c r="E22" s="31" t="s">
        <v>159</v>
      </c>
      <c r="F22" s="44" t="s">
        <v>174</v>
      </c>
      <c r="G22" s="152" t="s">
        <v>362</v>
      </c>
      <c r="H22" s="31" t="s">
        <v>8</v>
      </c>
      <c r="I22" s="30">
        <v>10000</v>
      </c>
      <c r="J22" s="30">
        <v>170000</v>
      </c>
      <c r="K22" s="30">
        <v>170000</v>
      </c>
      <c r="L22" s="30">
        <f t="shared" si="0"/>
        <v>350000</v>
      </c>
      <c r="M22" s="45"/>
      <c r="N22" s="41"/>
    </row>
    <row r="23" spans="1:14" ht="49.5" customHeight="1">
      <c r="A23" s="31" t="s">
        <v>121</v>
      </c>
      <c r="B23" s="20" t="s">
        <v>256</v>
      </c>
      <c r="C23" s="31" t="s">
        <v>159</v>
      </c>
      <c r="D23" s="31" t="s">
        <v>159</v>
      </c>
      <c r="E23" s="31" t="s">
        <v>158</v>
      </c>
      <c r="F23" s="44" t="s">
        <v>311</v>
      </c>
      <c r="G23" s="152" t="s">
        <v>360</v>
      </c>
      <c r="H23" s="31">
        <v>2010</v>
      </c>
      <c r="I23" s="30"/>
      <c r="J23" s="30"/>
      <c r="K23" s="30">
        <v>100000</v>
      </c>
      <c r="L23" s="30">
        <f t="shared" si="0"/>
        <v>100000</v>
      </c>
      <c r="M23" s="45"/>
      <c r="N23" s="41"/>
    </row>
    <row r="24" spans="1:14" ht="49.5" customHeight="1">
      <c r="A24" s="31" t="s">
        <v>122</v>
      </c>
      <c r="B24" s="26" t="s">
        <v>458</v>
      </c>
      <c r="C24" s="31" t="s">
        <v>158</v>
      </c>
      <c r="D24" s="31" t="s">
        <v>158</v>
      </c>
      <c r="E24" s="39"/>
      <c r="F24" s="40" t="s">
        <v>1</v>
      </c>
      <c r="G24" s="154" t="s">
        <v>360</v>
      </c>
      <c r="H24" s="38" t="s">
        <v>8</v>
      </c>
      <c r="I24" s="27">
        <v>5000</v>
      </c>
      <c r="J24" s="27">
        <v>5000</v>
      </c>
      <c r="K24" s="27">
        <v>5000</v>
      </c>
      <c r="L24" s="30">
        <f t="shared" si="0"/>
        <v>15000</v>
      </c>
      <c r="M24" s="26" t="s">
        <v>10</v>
      </c>
      <c r="N24" s="41"/>
    </row>
    <row r="25" spans="1:14" ht="49.5" customHeight="1">
      <c r="A25" s="31" t="s">
        <v>123</v>
      </c>
      <c r="B25" s="20" t="s">
        <v>257</v>
      </c>
      <c r="C25" s="31" t="s">
        <v>158</v>
      </c>
      <c r="D25" s="31" t="s">
        <v>158</v>
      </c>
      <c r="E25" s="39"/>
      <c r="F25" s="44" t="s">
        <v>175</v>
      </c>
      <c r="G25" s="152" t="s">
        <v>362</v>
      </c>
      <c r="H25" s="31" t="s">
        <v>8</v>
      </c>
      <c r="I25" s="30">
        <v>30000</v>
      </c>
      <c r="J25" s="30">
        <v>10000</v>
      </c>
      <c r="K25" s="30">
        <v>10000</v>
      </c>
      <c r="L25" s="30">
        <f t="shared" si="0"/>
        <v>50000</v>
      </c>
      <c r="M25" s="20"/>
      <c r="N25" s="41"/>
    </row>
    <row r="26" spans="1:14" ht="49.5" customHeight="1">
      <c r="A26" s="31" t="s">
        <v>124</v>
      </c>
      <c r="B26" s="20" t="s">
        <v>258</v>
      </c>
      <c r="C26" s="31" t="s">
        <v>158</v>
      </c>
      <c r="D26" s="31" t="s">
        <v>190</v>
      </c>
      <c r="E26" s="39"/>
      <c r="F26" s="44" t="s">
        <v>1</v>
      </c>
      <c r="G26" s="152" t="s">
        <v>360</v>
      </c>
      <c r="H26" s="31" t="s">
        <v>8</v>
      </c>
      <c r="I26" s="30">
        <v>5000</v>
      </c>
      <c r="J26" s="30">
        <v>45000</v>
      </c>
      <c r="K26" s="30">
        <v>60000</v>
      </c>
      <c r="L26" s="30">
        <f t="shared" si="0"/>
        <v>110000</v>
      </c>
      <c r="M26" s="20"/>
      <c r="N26" s="41"/>
    </row>
    <row r="27" spans="1:14" s="8" customFormat="1" ht="49.5" customHeight="1">
      <c r="A27" s="24" t="s">
        <v>55</v>
      </c>
      <c r="B27" s="23" t="s">
        <v>364</v>
      </c>
      <c r="C27" s="24"/>
      <c r="D27" s="46"/>
      <c r="E27" s="46"/>
      <c r="F27" s="47"/>
      <c r="G27" s="153"/>
      <c r="H27" s="24">
        <v>2009</v>
      </c>
      <c r="I27" s="22"/>
      <c r="J27" s="212" t="s">
        <v>368</v>
      </c>
      <c r="K27" s="22"/>
      <c r="L27" s="212" t="s">
        <v>368</v>
      </c>
      <c r="M27" s="43"/>
      <c r="N27" s="48"/>
    </row>
    <row r="28" spans="1:14" s="8" customFormat="1" ht="49.5" customHeight="1">
      <c r="A28" s="24" t="s">
        <v>56</v>
      </c>
      <c r="B28" s="23" t="s">
        <v>363</v>
      </c>
      <c r="C28" s="24"/>
      <c r="D28" s="46"/>
      <c r="E28" s="46"/>
      <c r="F28" s="47"/>
      <c r="G28" s="153"/>
      <c r="H28" s="24" t="s">
        <v>7</v>
      </c>
      <c r="I28" s="22"/>
      <c r="J28" s="212" t="s">
        <v>369</v>
      </c>
      <c r="K28" s="212" t="s">
        <v>370</v>
      </c>
      <c r="L28" s="212" t="s">
        <v>343</v>
      </c>
      <c r="M28" s="43" t="s">
        <v>366</v>
      </c>
      <c r="N28" s="48"/>
    </row>
    <row r="29" spans="1:14" s="8" customFormat="1" ht="49.5" customHeight="1">
      <c r="A29" s="24" t="s">
        <v>57</v>
      </c>
      <c r="B29" s="23" t="s">
        <v>365</v>
      </c>
      <c r="C29" s="24"/>
      <c r="D29" s="46"/>
      <c r="E29" s="46"/>
      <c r="F29" s="47"/>
      <c r="G29" s="153"/>
      <c r="H29" s="24" t="s">
        <v>8</v>
      </c>
      <c r="I29" s="212" t="s">
        <v>367</v>
      </c>
      <c r="J29" s="212" t="s">
        <v>367</v>
      </c>
      <c r="K29" s="212" t="s">
        <v>368</v>
      </c>
      <c r="L29" s="212" t="s">
        <v>345</v>
      </c>
      <c r="M29" s="43"/>
      <c r="N29" s="48"/>
    </row>
    <row r="30" ht="15" customHeight="1"/>
    <row r="31" spans="1:2" ht="15" customHeight="1">
      <c r="A31" s="52" t="s">
        <v>485</v>
      </c>
      <c r="B31" s="51" t="s">
        <v>509</v>
      </c>
    </row>
    <row r="32" spans="1:2" ht="15" customHeight="1">
      <c r="A32" s="52"/>
      <c r="B32" s="52" t="s">
        <v>484</v>
      </c>
    </row>
    <row r="33" spans="1:2" ht="15" customHeight="1">
      <c r="A33" s="52" t="s">
        <v>486</v>
      </c>
      <c r="B33" s="51" t="s">
        <v>497</v>
      </c>
    </row>
    <row r="34" ht="15" customHeight="1"/>
    <row r="35" spans="1:2" ht="15" customHeight="1">
      <c r="A35" s="231" t="s">
        <v>487</v>
      </c>
      <c r="B35" s="55" t="s">
        <v>601</v>
      </c>
    </row>
    <row r="36" spans="1:2" ht="15" customHeight="1">
      <c r="A36" s="51"/>
      <c r="B36" s="51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5">
    <mergeCell ref="L2:L3"/>
    <mergeCell ref="H5:H8"/>
    <mergeCell ref="I2:I3"/>
    <mergeCell ref="J2:J3"/>
    <mergeCell ref="K2:K3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9" scale="75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Georgiou</cp:lastModifiedBy>
  <cp:lastPrinted>2008-07-18T05:58:01Z</cp:lastPrinted>
  <dcterms:created xsi:type="dcterms:W3CDTF">1997-01-24T12:53:32Z</dcterms:created>
  <dcterms:modified xsi:type="dcterms:W3CDTF">2008-07-18T07:13:05Z</dcterms:modified>
  <cp:category/>
  <cp:version/>
  <cp:contentType/>
  <cp:contentStatus/>
</cp:coreProperties>
</file>